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815" windowWidth="17520" windowHeight="10080" tabRatio="910" firstSheet="1" activeTab="1"/>
  </bookViews>
  <sheets>
    <sheet name="Прил 1" sheetId="9" state="hidden" r:id="rId1"/>
    <sheet name="Приложение 1 к МП" sheetId="24" r:id="rId2"/>
    <sheet name="Приложение 1.1 к МП" sheetId="23" r:id="rId3"/>
    <sheet name="Приложение 2 к МП" sheetId="16" r:id="rId4"/>
    <sheet name="Приложение 1 к ПП1" sheetId="22" r:id="rId5"/>
    <sheet name="Приложение 2 к ПП1" sheetId="20" r:id="rId6"/>
    <sheet name="Приложение 1 к ПП2" sheetId="21" r:id="rId7"/>
    <sheet name="Приложение 2 к ПП2" sheetId="19" r:id="rId8"/>
    <sheet name="Прил 4" sheetId="12" state="hidden" r:id="rId9"/>
  </sheets>
  <definedNames>
    <definedName name="_xlnm.Print_Area" localSheetId="0">'Прил 1'!$A$1:$K$14</definedName>
    <definedName name="_xlnm.Print_Area" localSheetId="8">'Прил 4'!$A$1:$I$34</definedName>
    <definedName name="_xlnm.Print_Area" localSheetId="1">'Приложение 1 к МП'!$A$1:$P$13</definedName>
    <definedName name="_xlnm.Print_Area" localSheetId="4">'Приложение 1 к ПП1'!$A$1:$U$28</definedName>
    <definedName name="_xlnm.Print_Area" localSheetId="6">'Приложение 1 к ПП2'!$A$1:$U$20</definedName>
    <definedName name="_xlnm.Print_Area" localSheetId="2">'Приложение 1.1 к МП'!$A$1:$U$13</definedName>
    <definedName name="_xlnm.Print_Area" localSheetId="3">'Приложение 2 к МП'!$A$1:$S$10</definedName>
    <definedName name="_xlnm.Print_Area" localSheetId="5">'Приложение 2 к ПП1'!$A$1:$T$9</definedName>
    <definedName name="_xlnm.Print_Area" localSheetId="7">'Приложение 2 к ПП2'!$A$1:$T$12</definedName>
  </definedNames>
  <calcPr calcId="145621"/>
</workbook>
</file>

<file path=xl/calcChain.xml><?xml version="1.0" encoding="utf-8"?>
<calcChain xmlns="http://schemas.openxmlformats.org/spreadsheetml/2006/main">
  <c r="O38" i="19" l="1"/>
  <c r="O36" i="19" s="1"/>
  <c r="O35" i="19"/>
  <c r="O33" i="19" s="1"/>
  <c r="O32" i="19" s="1"/>
  <c r="O28" i="19" s="1"/>
  <c r="O29" i="19"/>
  <c r="O26" i="19"/>
  <c r="O24" i="19"/>
  <c r="O23" i="19" s="1"/>
  <c r="O20" i="19"/>
  <c r="O19" i="19" s="1"/>
  <c r="K12" i="21" l="1"/>
  <c r="O12" i="19" l="1"/>
  <c r="O11" i="19"/>
  <c r="N12" i="19"/>
  <c r="N11" i="19"/>
  <c r="N38" i="19"/>
  <c r="N36" i="19" s="1"/>
  <c r="N32" i="19" s="1"/>
  <c r="N28" i="19" s="1"/>
  <c r="M38" i="19"/>
  <c r="L38" i="19"/>
  <c r="L36" i="19" s="1"/>
  <c r="L32" i="19" s="1"/>
  <c r="M36" i="19"/>
  <c r="K36" i="19"/>
  <c r="J36" i="19"/>
  <c r="I36" i="19"/>
  <c r="H36" i="19"/>
  <c r="G36" i="19"/>
  <c r="F36" i="19"/>
  <c r="E36" i="19"/>
  <c r="N35" i="19"/>
  <c r="M35" i="19"/>
  <c r="J35" i="19"/>
  <c r="J34" i="19"/>
  <c r="J33" i="19" s="1"/>
  <c r="J32" i="19" s="1"/>
  <c r="N33" i="19"/>
  <c r="M33" i="19"/>
  <c r="L33" i="19"/>
  <c r="K33" i="19"/>
  <c r="I33" i="19"/>
  <c r="H33" i="19"/>
  <c r="G33" i="19"/>
  <c r="F33" i="19"/>
  <c r="E33" i="19"/>
  <c r="M32" i="19"/>
  <c r="K32" i="19"/>
  <c r="I32" i="19"/>
  <c r="H32" i="19"/>
  <c r="G32" i="19"/>
  <c r="F32" i="19"/>
  <c r="E32" i="19"/>
  <c r="M31" i="19"/>
  <c r="J30" i="19"/>
  <c r="J29" i="19" s="1"/>
  <c r="J28" i="19" s="1"/>
  <c r="N29" i="19"/>
  <c r="M29" i="19"/>
  <c r="L29" i="19"/>
  <c r="K29" i="19"/>
  <c r="K28" i="19" s="1"/>
  <c r="I29" i="19"/>
  <c r="I28" i="19" s="1"/>
  <c r="H29" i="19"/>
  <c r="G29" i="19"/>
  <c r="G28" i="19" s="1"/>
  <c r="F29" i="19"/>
  <c r="E29" i="19"/>
  <c r="E28" i="19" s="1"/>
  <c r="M28" i="19"/>
  <c r="H28" i="19"/>
  <c r="F28" i="19"/>
  <c r="N26" i="19"/>
  <c r="M26" i="19"/>
  <c r="N24" i="19"/>
  <c r="N23" i="19" s="1"/>
  <c r="N19" i="19" s="1"/>
  <c r="M24" i="19"/>
  <c r="K24" i="19"/>
  <c r="K23" i="19" s="1"/>
  <c r="J24" i="19"/>
  <c r="I24" i="19"/>
  <c r="I23" i="19" s="1"/>
  <c r="H24" i="19"/>
  <c r="G24" i="19"/>
  <c r="G23" i="19" s="1"/>
  <c r="F24" i="19"/>
  <c r="E24" i="19"/>
  <c r="E23" i="19" s="1"/>
  <c r="M23" i="19"/>
  <c r="J23" i="19"/>
  <c r="H23" i="19"/>
  <c r="F23" i="19"/>
  <c r="M21" i="19"/>
  <c r="N20" i="19"/>
  <c r="M20" i="19"/>
  <c r="L20" i="19"/>
  <c r="K20" i="19"/>
  <c r="K19" i="19" s="1"/>
  <c r="J20" i="19"/>
  <c r="I20" i="19"/>
  <c r="I19" i="19" s="1"/>
  <c r="H20" i="19"/>
  <c r="G20" i="19"/>
  <c r="G19" i="19" s="1"/>
  <c r="F20" i="19"/>
  <c r="E20" i="19"/>
  <c r="E19" i="19" s="1"/>
  <c r="M19" i="19"/>
  <c r="J19" i="19"/>
  <c r="H19" i="19"/>
  <c r="F19" i="19"/>
  <c r="Q10" i="16" l="1"/>
  <c r="Q8" i="16"/>
  <c r="Q9" i="20"/>
  <c r="R8" i="22" l="1"/>
  <c r="S8" i="22"/>
  <c r="S11" i="23" s="1"/>
  <c r="S8" i="23" s="1"/>
  <c r="Q8" i="22"/>
  <c r="N8" i="22"/>
  <c r="N11" i="23" s="1"/>
  <c r="O8" i="22"/>
  <c r="M8" i="22"/>
  <c r="J8" i="22"/>
  <c r="J11" i="23" s="1"/>
  <c r="K8" i="22"/>
  <c r="I8" i="22"/>
  <c r="T28" i="22"/>
  <c r="P28" i="22"/>
  <c r="L28" i="22"/>
  <c r="M12" i="19"/>
  <c r="P8" i="16"/>
  <c r="O8" i="16"/>
  <c r="N8" i="16"/>
  <c r="P10" i="16"/>
  <c r="O10" i="16"/>
  <c r="N10" i="16"/>
  <c r="O9" i="20"/>
  <c r="T19" i="22"/>
  <c r="P19" i="22"/>
  <c r="L19" i="22"/>
  <c r="K13" i="24"/>
  <c r="T17" i="22"/>
  <c r="P17" i="22"/>
  <c r="L17" i="22"/>
  <c r="Q11" i="23"/>
  <c r="O11" i="23"/>
  <c r="K11" i="23"/>
  <c r="I11" i="23"/>
  <c r="I8" i="23" s="1"/>
  <c r="T14" i="22"/>
  <c r="P14" i="22"/>
  <c r="L14" i="22"/>
  <c r="T27" i="22"/>
  <c r="P27" i="22"/>
  <c r="L27" i="22"/>
  <c r="T26" i="22"/>
  <c r="T25" i="22"/>
  <c r="T24" i="22"/>
  <c r="T23" i="22"/>
  <c r="T22" i="22"/>
  <c r="T21" i="22"/>
  <c r="T20" i="22"/>
  <c r="T18" i="22"/>
  <c r="T16" i="22"/>
  <c r="T15" i="22"/>
  <c r="T13" i="22"/>
  <c r="T12" i="22"/>
  <c r="T11" i="22"/>
  <c r="P26" i="22"/>
  <c r="P25" i="22"/>
  <c r="P24" i="22"/>
  <c r="P23" i="22"/>
  <c r="P22" i="22"/>
  <c r="P21" i="22"/>
  <c r="P20" i="22"/>
  <c r="P18" i="22"/>
  <c r="P16" i="22"/>
  <c r="P15" i="22"/>
  <c r="P13" i="22"/>
  <c r="P12" i="22"/>
  <c r="P11" i="22"/>
  <c r="L26" i="22"/>
  <c r="L25" i="22"/>
  <c r="L24" i="22"/>
  <c r="L23" i="22"/>
  <c r="L22" i="22"/>
  <c r="L21" i="22"/>
  <c r="L20" i="22"/>
  <c r="L18" i="22"/>
  <c r="L16" i="22"/>
  <c r="L15" i="22"/>
  <c r="L13" i="22"/>
  <c r="L12" i="22"/>
  <c r="M10" i="16"/>
  <c r="L10" i="16"/>
  <c r="T35" i="19"/>
  <c r="S7" i="21"/>
  <c r="S13" i="23" s="1"/>
  <c r="R7" i="21"/>
  <c r="R13" i="23" s="1"/>
  <c r="Q7" i="21"/>
  <c r="Q13" i="23"/>
  <c r="O7" i="21"/>
  <c r="O13" i="23" s="1"/>
  <c r="O8" i="23" s="1"/>
  <c r="N7" i="21"/>
  <c r="N13" i="23" s="1"/>
  <c r="M7" i="21"/>
  <c r="P7" i="21" s="1"/>
  <c r="K7" i="21"/>
  <c r="K13" i="23" s="1"/>
  <c r="L13" i="23" s="1"/>
  <c r="N13" i="24" s="1"/>
  <c r="D13" i="24" s="1"/>
  <c r="J7" i="21"/>
  <c r="J13" i="23" s="1"/>
  <c r="I7" i="21"/>
  <c r="I13" i="23"/>
  <c r="T13" i="21"/>
  <c r="P13" i="21"/>
  <c r="L13" i="21"/>
  <c r="T12" i="21"/>
  <c r="P12" i="21"/>
  <c r="L12" i="21"/>
  <c r="T10" i="21"/>
  <c r="P10" i="21"/>
  <c r="L10" i="21"/>
  <c r="M11" i="23"/>
  <c r="K8" i="24"/>
  <c r="J8" i="24"/>
  <c r="I8" i="24"/>
  <c r="H8" i="24"/>
  <c r="G8" i="24"/>
  <c r="F8" i="24"/>
  <c r="E8" i="24"/>
  <c r="N9" i="20"/>
  <c r="L11" i="22"/>
  <c r="T7" i="21"/>
  <c r="L11" i="19"/>
  <c r="P9" i="20"/>
  <c r="L9" i="20"/>
  <c r="L8" i="16"/>
  <c r="M8" i="16"/>
  <c r="M9" i="20"/>
  <c r="I11" i="19"/>
  <c r="K10" i="16"/>
  <c r="K8" i="16"/>
  <c r="K9" i="20"/>
  <c r="E11" i="19"/>
  <c r="E12" i="19"/>
  <c r="E9" i="19"/>
  <c r="J9" i="20"/>
  <c r="I9" i="20"/>
  <c r="H9" i="20"/>
  <c r="H9" i="19"/>
  <c r="G9" i="20"/>
  <c r="E9" i="20"/>
  <c r="F8" i="20"/>
  <c r="F9" i="20"/>
  <c r="I8" i="19"/>
  <c r="I9" i="19"/>
  <c r="F9" i="19"/>
  <c r="I12" i="19"/>
  <c r="J12" i="19" s="1"/>
  <c r="H12" i="19"/>
  <c r="G12" i="19"/>
  <c r="G11" i="19"/>
  <c r="F11" i="19"/>
  <c r="F12" i="19"/>
  <c r="I29" i="12"/>
  <c r="H29" i="12"/>
  <c r="G29" i="12"/>
  <c r="F29" i="12"/>
  <c r="C29" i="12"/>
  <c r="E29" i="12"/>
  <c r="D29" i="12"/>
  <c r="I28" i="12"/>
  <c r="H28" i="12"/>
  <c r="G28" i="12"/>
  <c r="F28" i="12"/>
  <c r="C28" i="12" s="1"/>
  <c r="E28" i="12"/>
  <c r="E23" i="12" s="1"/>
  <c r="D28" i="12"/>
  <c r="I27" i="12"/>
  <c r="H27" i="12"/>
  <c r="G27" i="12"/>
  <c r="F27" i="12"/>
  <c r="E27" i="12"/>
  <c r="D27" i="12"/>
  <c r="I26" i="12"/>
  <c r="H26" i="12"/>
  <c r="G26" i="12"/>
  <c r="F26" i="12"/>
  <c r="E26" i="12"/>
  <c r="D26" i="12"/>
  <c r="I25" i="12"/>
  <c r="H25" i="12"/>
  <c r="H23" i="12" s="1"/>
  <c r="G25" i="12"/>
  <c r="F25" i="12"/>
  <c r="C25" i="12"/>
  <c r="E25" i="12"/>
  <c r="D25" i="12"/>
  <c r="D23" i="12" s="1"/>
  <c r="C22" i="12"/>
  <c r="C21" i="12"/>
  <c r="C20" i="12"/>
  <c r="C19" i="12"/>
  <c r="C18" i="12"/>
  <c r="I16" i="12"/>
  <c r="H16" i="12"/>
  <c r="G16" i="12"/>
  <c r="F16" i="12"/>
  <c r="E16" i="12"/>
  <c r="D16" i="12"/>
  <c r="I9" i="12"/>
  <c r="H9" i="12"/>
  <c r="G9" i="12"/>
  <c r="F9" i="12"/>
  <c r="E9" i="12"/>
  <c r="D9" i="12"/>
  <c r="C15" i="12"/>
  <c r="C14" i="12"/>
  <c r="C13" i="12"/>
  <c r="C12" i="12"/>
  <c r="C11" i="12"/>
  <c r="L8" i="22"/>
  <c r="M8" i="24" s="1"/>
  <c r="J11" i="19"/>
  <c r="K11" i="19" s="1"/>
  <c r="H8" i="19"/>
  <c r="G8" i="19"/>
  <c r="F8" i="19"/>
  <c r="F7" i="19" s="1"/>
  <c r="F10" i="16" s="1"/>
  <c r="P8" i="22"/>
  <c r="Q8" i="23"/>
  <c r="H15" i="23" s="1"/>
  <c r="L8" i="24"/>
  <c r="F10" i="19"/>
  <c r="M13" i="23"/>
  <c r="M8" i="23"/>
  <c r="K12" i="19"/>
  <c r="H11" i="19"/>
  <c r="H10" i="19" s="1"/>
  <c r="L12" i="19"/>
  <c r="G23" i="12"/>
  <c r="I23" i="12"/>
  <c r="G10" i="19"/>
  <c r="E8" i="19"/>
  <c r="E7" i="19" s="1"/>
  <c r="E10" i="19"/>
  <c r="L11" i="23" l="1"/>
  <c r="N11" i="24" s="1"/>
  <c r="E10" i="16"/>
  <c r="S7" i="19"/>
  <c r="I7" i="19"/>
  <c r="J10" i="16" s="1"/>
  <c r="P11" i="23"/>
  <c r="O11" i="24" s="1"/>
  <c r="L7" i="21"/>
  <c r="H7" i="21" s="1"/>
  <c r="N8" i="23"/>
  <c r="P8" i="23" s="1"/>
  <c r="T13" i="23"/>
  <c r="P13" i="24" s="1"/>
  <c r="K8" i="23"/>
  <c r="H17" i="23" s="1"/>
  <c r="T8" i="22"/>
  <c r="H8" i="22" s="1"/>
  <c r="R11" i="23"/>
  <c r="R8" i="23" s="1"/>
  <c r="T8" i="23" s="1"/>
  <c r="P12" i="19"/>
  <c r="Q12" i="19" s="1"/>
  <c r="L10" i="19"/>
  <c r="P13" i="23"/>
  <c r="H7" i="19"/>
  <c r="F23" i="12"/>
  <c r="C23" i="12" s="1"/>
  <c r="C26" i="12"/>
  <c r="C27" i="12"/>
  <c r="G9" i="19"/>
  <c r="G7" i="19" s="1"/>
  <c r="G10" i="16" s="1"/>
  <c r="I10" i="19"/>
  <c r="J10" i="19" s="1"/>
  <c r="K10" i="19" s="1"/>
  <c r="J8" i="23"/>
  <c r="M11" i="19"/>
  <c r="H13" i="23" l="1"/>
  <c r="O13" i="24"/>
  <c r="O10" i="19"/>
  <c r="M10" i="19"/>
  <c r="H16" i="23"/>
  <c r="H18" i="23" s="1"/>
  <c r="L8" i="23"/>
  <c r="H8" i="23" s="1"/>
  <c r="H10" i="16"/>
  <c r="I10" i="16"/>
  <c r="T11" i="23"/>
  <c r="P11" i="24" s="1"/>
  <c r="P8" i="24" s="1"/>
  <c r="N8" i="24"/>
  <c r="D11" i="24" l="1"/>
  <c r="H11" i="23"/>
  <c r="P11" i="19"/>
  <c r="N10" i="19"/>
  <c r="P10" i="19" l="1"/>
  <c r="S10" i="19" s="1"/>
  <c r="Q11" i="19"/>
  <c r="Q10" i="19" s="1"/>
  <c r="O8" i="24"/>
  <c r="D8" i="24" s="1"/>
  <c r="D18" i="24"/>
</calcChain>
</file>

<file path=xl/sharedStrings.xml><?xml version="1.0" encoding="utf-8"?>
<sst xmlns="http://schemas.openxmlformats.org/spreadsheetml/2006/main" count="495" uniqueCount="217">
  <si>
    <t>Единица измерения</t>
  </si>
  <si>
    <t>Источник информации</t>
  </si>
  <si>
    <t>Текущий финансовый год
(2013 год)</t>
  </si>
  <si>
    <t>Очередной финансовый год
(2014 год)</t>
  </si>
  <si>
    <t>Первый год планового периода
(2015 год)</t>
  </si>
  <si>
    <t>Второй год планового периода
(2016 год)</t>
  </si>
  <si>
    <t xml:space="preserve">
Отчетный финансовый год
(2012 год)
</t>
  </si>
  <si>
    <t>№
п/п</t>
  </si>
  <si>
    <t>Уд.вес индикатора</t>
  </si>
  <si>
    <t xml:space="preserve">Подпрограмма 1: </t>
  </si>
  <si>
    <t>______________________</t>
  </si>
  <si>
    <t>Наименование услуги, показателя объема услуги</t>
  </si>
  <si>
    <t>Значение показателя объема услуги</t>
  </si>
  <si>
    <t>Расходы местного бюджета на оказание муниципальной услуги, тыс. рублей</t>
  </si>
  <si>
    <t>Наименование услуги и ее содержание</t>
  </si>
  <si>
    <t>Показатель объема услуги</t>
  </si>
  <si>
    <t xml:space="preserve"> Мероприятие 1.1 </t>
  </si>
  <si>
    <t xml:space="preserve"> Мероприятие 1.2 </t>
  </si>
  <si>
    <t>2014 год</t>
  </si>
  <si>
    <t>МБ</t>
  </si>
  <si>
    <t>КБ</t>
  </si>
  <si>
    <t>РБ</t>
  </si>
  <si>
    <t>Общий объем финансирования, тыс.руб.</t>
  </si>
  <si>
    <t>2015 год</t>
  </si>
  <si>
    <t>2016 год</t>
  </si>
  <si>
    <t>№ п/п</t>
  </si>
  <si>
    <t>6+7+8+9</t>
  </si>
  <si>
    <t>Ожидаемый результат</t>
  </si>
  <si>
    <t>ГРБС</t>
  </si>
  <si>
    <t>Объем капитальных вложений, тыс. рублей</t>
  </si>
  <si>
    <t xml:space="preserve">отчетный финансовый год </t>
  </si>
  <si>
    <t>текущий финансовый год</t>
  </si>
  <si>
    <t>очередной финансовый год</t>
  </si>
  <si>
    <t xml:space="preserve">первый год планового периода </t>
  </si>
  <si>
    <t>второй год планового периода</t>
  </si>
  <si>
    <t>по годам до ввода объекта</t>
  </si>
  <si>
    <t>2012 год</t>
  </si>
  <si>
    <t>2013 год</t>
  </si>
  <si>
    <t>в том числе:</t>
  </si>
  <si>
    <t>федеральный бюджет</t>
  </si>
  <si>
    <t>краевой бюджет</t>
  </si>
  <si>
    <t>внебюджетные  источники</t>
  </si>
  <si>
    <t>ИТОГО:</t>
  </si>
  <si>
    <t xml:space="preserve">Главный распорядитель:  </t>
  </si>
  <si>
    <t>районный бюджет</t>
  </si>
  <si>
    <t>Объект 1______ год ввода __________</t>
  </si>
  <si>
    <t>местный бюджет</t>
  </si>
  <si>
    <t>Примечания:</t>
  </si>
  <si>
    <t>&lt;*&gt; указывается подпрограмма, в которой предусмотрено строительство объекта</t>
  </si>
  <si>
    <t>&lt;**&gt; по вновь начинаемым объектам – ориентировочная стоимость объекта</t>
  </si>
  <si>
    <t>Наименование  объекта с указанием мощности и годов строительства &lt;*&gt;</t>
  </si>
  <si>
    <t xml:space="preserve">Остаток  стоимости строительства в ценах контракта на 01.01.2014&lt;**&gt; </t>
  </si>
  <si>
    <t>Код бюджетной классификации</t>
  </si>
  <si>
    <t>РзПр</t>
  </si>
  <si>
    <t>ЦСР</t>
  </si>
  <si>
    <t>ВР</t>
  </si>
  <si>
    <t xml:space="preserve">Приложение 1 к подпрограмме 1 "_____________________________________________", реализуемой в рамках муниципальной программы города Игарки "_________________________" на 2014-2016 годы"
</t>
  </si>
  <si>
    <t>Муниципальное задание на оказание муниципальных услуг муниципальным учреждением</t>
  </si>
  <si>
    <t xml:space="preserve">Руководитель </t>
  </si>
  <si>
    <t xml:space="preserve">Перечень объектов капитального строительства 
(за счет всех источников финансирования)
</t>
  </si>
  <si>
    <t>Приложение 4 к подпрограмме 1 "_____________________________________________", реализуемой в рамках муниципальной программы города Игарки "_________________________" на 2014-2016 годы"</t>
  </si>
  <si>
    <t>Администрация города Игарки</t>
  </si>
  <si>
    <t>%</t>
  </si>
  <si>
    <t>расчетные данные (отношение протяженности обслуживаемых автодорог к общей протяженности автодорог)</t>
  </si>
  <si>
    <t>Сохранение доли протяженности автомобильных дорог, на которых производится комплекс работ по их содержанию в объеме действующих нормативов (допустимый уровень)</t>
  </si>
  <si>
    <t>Цели, задачи, основные мероприятия подпрограммы</t>
  </si>
  <si>
    <t xml:space="preserve">Наименование ГРБС </t>
  </si>
  <si>
    <t>Цель. Обеспечение круглогодичного безопасного и бесперебойного движения транспортных средств по автомобильным дорогам в границах города Игарки</t>
  </si>
  <si>
    <t>Задача 1. Осуществление дорожной деятельности в отношении автомобильных дорог местного значения в границах города и обеспечение безопасности дорожного движения на них</t>
  </si>
  <si>
    <t>1.</t>
  </si>
  <si>
    <t>1.1.</t>
  </si>
  <si>
    <t>1.2.</t>
  </si>
  <si>
    <t>1.3.</t>
  </si>
  <si>
    <t>Цель. Создание условий для предоставления транспортных услуг населению и организация транспортного обслуживания населения в границах города</t>
  </si>
  <si>
    <t>2.</t>
  </si>
  <si>
    <t>Задача 2. Организация пассажирских перевозок речным транспортом в границах города</t>
  </si>
  <si>
    <t>2.1.</t>
  </si>
  <si>
    <t>2.2.</t>
  </si>
  <si>
    <t>2.3.</t>
  </si>
  <si>
    <t>Обеспечение безопасного и бесперебойного передвижения людей и грузов через водные преграды,  обеспечение возможности причаливания судов к берегу и их стоянки, высадки и обслуживания пассажиров</t>
  </si>
  <si>
    <t>3.</t>
  </si>
  <si>
    <t>3.1.</t>
  </si>
  <si>
    <t>Транспортная подвижность населения (количество поездок/количество жителей)</t>
  </si>
  <si>
    <t>поездок/чел.</t>
  </si>
  <si>
    <t>отчетные данные организации</t>
  </si>
  <si>
    <t xml:space="preserve">Цели, задачи, целевые индикаторы и показатели результативности
</t>
  </si>
  <si>
    <t>Динамика индикатора</t>
  </si>
  <si>
    <t>Всего расходные обязательства по программе</t>
  </si>
  <si>
    <t xml:space="preserve">Муниципальная программа города Игарки "Развитие транспортной системы" </t>
  </si>
  <si>
    <t xml:space="preserve">Подпрограмма 1. «Дорожное хозяйство» </t>
  </si>
  <si>
    <t xml:space="preserve">Подпрограмма 2. «Организация транспортного обслуживания населения» </t>
  </si>
  <si>
    <t xml:space="preserve">Муниципальная программа "Развитие транспортной системы" </t>
  </si>
  <si>
    <t>Цель. Создание условий для развития транспортной системы города Игарки</t>
  </si>
  <si>
    <t>Задача 1. Сохранение технически исправного состояния автомобильных дорог города Игарки</t>
  </si>
  <si>
    <t>Задача 2. Создание условий для предоставления транспортных услуг населению и организация транспортного обслуживания населения города Игарки</t>
  </si>
  <si>
    <t>005</t>
  </si>
  <si>
    <t>0409</t>
  </si>
  <si>
    <t>244</t>
  </si>
  <si>
    <t xml:space="preserve">Подпрограмма 1. «Дорожное хозяйство»  </t>
  </si>
  <si>
    <t xml:space="preserve">Мероприятие 2. Устройство и содержание ледовой переправы для передвижения с островной на материковую часть г.Игарки </t>
  </si>
  <si>
    <t>0408</t>
  </si>
  <si>
    <t>810</t>
  </si>
  <si>
    <t>0503</t>
  </si>
  <si>
    <t>1229184</t>
  </si>
  <si>
    <t>1229185</t>
  </si>
  <si>
    <t>Ввод в эксплуатацию двух припаромков для самоходного грузопассажирского парома</t>
  </si>
  <si>
    <t>1228284</t>
  </si>
  <si>
    <t>Мероприятия, влияющие на значение индикатора (номер п.п.)</t>
  </si>
  <si>
    <t>Мероприятие 1. (Приложение 1 к подпрограмме)</t>
  </si>
  <si>
    <t xml:space="preserve">Увеличение доли протяженности улично-дорожной сети с твердым покрытием (с усовершенствованным покрытием), в отношении которой проведен ремонт </t>
  </si>
  <si>
    <t>расчетные данные (отношение протяженности отремонтированных автодорог с твердым покрытием к  общей их протяженности)</t>
  </si>
  <si>
    <t>Мероприятие 3. (Приложение 1 к подпрограмме)</t>
  </si>
  <si>
    <t>Цель 1: Создание условий для предоставления транспортных услуг населению и организация транспортного обслуживания населения в границах города</t>
  </si>
  <si>
    <t>автомобильный</t>
  </si>
  <si>
    <t>речной</t>
  </si>
  <si>
    <t>Объем субсидий на 1 пассажира (объем субсидий/кол-во пассажиров)</t>
  </si>
  <si>
    <t>руб/пасс</t>
  </si>
  <si>
    <t>0409   0408</t>
  </si>
  <si>
    <t>1210091750</t>
  </si>
  <si>
    <t>1210081520</t>
  </si>
  <si>
    <t>1220091810</t>
  </si>
  <si>
    <t>1220091820</t>
  </si>
  <si>
    <t>1220091830</t>
  </si>
  <si>
    <t>1220091840</t>
  </si>
  <si>
    <t>1210074920</t>
  </si>
  <si>
    <t>12100S4920</t>
  </si>
  <si>
    <t>1210073940</t>
  </si>
  <si>
    <t>12100S3940</t>
  </si>
  <si>
    <t>количество поездок</t>
  </si>
  <si>
    <t>количество жителей</t>
  </si>
  <si>
    <t xml:space="preserve">автомобильный </t>
  </si>
  <si>
    <t>объем субсидии</t>
  </si>
  <si>
    <t>количество перевезенных пассажиров</t>
  </si>
  <si>
    <t>паром</t>
  </si>
  <si>
    <t>подушка</t>
  </si>
  <si>
    <t>Количество перевезенных пассажиров в год - 31 500 человек</t>
  </si>
  <si>
    <t>Количество перевезенных пассажиров в год - 169500 человек</t>
  </si>
  <si>
    <t>1.4.</t>
  </si>
  <si>
    <t>Мероприятие 5. Проведение ремонта дворовых территорий многоквартирных домов, проездов к дворовым территориям многоквартирных домов</t>
  </si>
  <si>
    <t>1.5.</t>
  </si>
  <si>
    <t>Обеспечение бесперебойности дорожного движения по ледовой переправе (протяженность ледовой переправы 0,8 км)</t>
  </si>
  <si>
    <t>Обеспечение бесперебойности дорожного движения. Снижение влияния дорожных условий на безопасность дорожного движения (повышение безопасности дорожного движения на территории города), содержание автомобильных дорог - 25,8 км</t>
  </si>
  <si>
    <t>Задача 3. Повышение качества обслуживания и устойчивость функционирования регулярных пассажирских перевозок</t>
  </si>
  <si>
    <t xml:space="preserve">Подпрограмма 2 «Организация транспортного обслуживания населения» </t>
  </si>
  <si>
    <t>Количество перевезенных пассажиров в год - 8 700 человек</t>
  </si>
  <si>
    <t xml:space="preserve">Приложение 1 к  паспорту Муниципальной программы города Игарки "Развитие транспортной системы" </t>
  </si>
  <si>
    <t>Приложение 1 к паспорту Подпрограммы 1  "Дорожное хозяйство"</t>
  </si>
  <si>
    <t xml:space="preserve">Приложение 2 к паспорту Подпрограммы 1 "Дорожное хозяйство"
</t>
  </si>
  <si>
    <t>Приложение 2 к паспорту Подпрограммы 2  "Организация транспортного обслуживания населения"</t>
  </si>
  <si>
    <t>2019 год</t>
  </si>
  <si>
    <t>1210000000</t>
  </si>
  <si>
    <t>1220000000</t>
  </si>
  <si>
    <t>1200000000</t>
  </si>
  <si>
    <t>Приложение 1 к паспорту Подпрограммы 2  "Организация транспортного обслуживания населения"</t>
  </si>
  <si>
    <t>Задача 1. Организация регулярных пассажирских перевозок автомобильным транспортом по городским автобусным маршрутам</t>
  </si>
  <si>
    <t>Мероприятие 4.Обустройство пешеходных переходов и нанесение дорожной разметки на автомобильных дорогах общего пользования местного значения в границах города</t>
  </si>
  <si>
    <t xml:space="preserve">Годы реализации программы
</t>
  </si>
  <si>
    <t>Год, предшествующий реализации программы</t>
  </si>
  <si>
    <t xml:space="preserve"> 2016 год</t>
  </si>
  <si>
    <t xml:space="preserve"> 2017 год</t>
  </si>
  <si>
    <t xml:space="preserve"> 2018 год</t>
  </si>
  <si>
    <t xml:space="preserve">Цели, целевые индикаторы и показатели результативности
</t>
  </si>
  <si>
    <t>100</t>
  </si>
  <si>
    <t>128,6</t>
  </si>
  <si>
    <t>Дворовые территории прилегающие к  многоквартирным домам- 3 ежегодно</t>
  </si>
  <si>
    <t>Мероприятие 1. Предоставление субсидии на возмещение части затрат по перевозке пассажиров автомобильным транспортом по регулярным автобусным маршрутам по регулируемым тарифам на территории г. Игарки</t>
  </si>
  <si>
    <t xml:space="preserve">Мероприятие 3. Предоставление субсидий на компенсацию расходов по обслуживанию пассажирского дебаркадера в городе Игарка </t>
  </si>
  <si>
    <t>Направления и объемы финансирования программы</t>
  </si>
  <si>
    <t>Направления и объемы финансирования подпрограммы</t>
  </si>
  <si>
    <t>814</t>
  </si>
  <si>
    <t>12100S5080</t>
  </si>
  <si>
    <t>1210075080</t>
  </si>
  <si>
    <t>12100S5090</t>
  </si>
  <si>
    <t>1210075090</t>
  </si>
  <si>
    <t>2020 год</t>
  </si>
  <si>
    <t>1220091850</t>
  </si>
  <si>
    <t>Обеспечение сохранности недвижимого имущества муниципальной собственности</t>
  </si>
  <si>
    <t>Мероприятия 1.1., 2.1.,2.2.</t>
  </si>
  <si>
    <t>Повышение безопасности дорожного движения</t>
  </si>
  <si>
    <t>1.6.</t>
  </si>
  <si>
    <t xml:space="preserve">Приложение 2 к паспорту Муниципальной программы города Игарки "Развитие транспортной системы" </t>
  </si>
  <si>
    <t>Цели, задачи, подпрограммы</t>
  </si>
  <si>
    <t>2.4.</t>
  </si>
  <si>
    <t>Мероприятие 6. Замена и установка недостающей дорожно-знаковой информации</t>
  </si>
  <si>
    <t xml:space="preserve">Мероприятие 1. Содержание автомобильных дорог общего пользования местного значения в границах города </t>
  </si>
  <si>
    <t xml:space="preserve">Мероприятие 3. Капитальный ремонт и ремонт автомобильных дорог общего пользования местного значения в границах города </t>
  </si>
  <si>
    <t xml:space="preserve">Мероприятие 4. Предоставление субсидии на компенсацию (возмещение) затрат, возникающих в результате межнавигационного отстоя судов, находящихся в муниципальной собственности </t>
  </si>
  <si>
    <t>Мероприятие 1. Выполнение работ по проектированию и строительству припаромков для парома в г.Игарка</t>
  </si>
  <si>
    <t>КР</t>
  </si>
  <si>
    <t>Динамика индикатора,%</t>
  </si>
  <si>
    <t>244 810 814 811</t>
  </si>
  <si>
    <t>244 810 814   811</t>
  </si>
  <si>
    <t>244 810 814  811</t>
  </si>
  <si>
    <t>2021 год</t>
  </si>
  <si>
    <t>2022 год</t>
  </si>
  <si>
    <t>2023 год</t>
  </si>
  <si>
    <t>Мероприятие 2.Предоставление субсидии на возмещение части затрат, возникающих в результате государственного регулирования тарифов на перевозку пассажиров речным транспортом - судном на воздушной подушке в г. Игарке по маршруту "Город-Остров-Город"</t>
  </si>
  <si>
    <t>Мероприятие 1. Предоставление субсидии на возмещение части затрат, возникающих в результате государственного регулирования тарифов на перевозку пассажиров речным транспортом в навигационный период в г. Игарке по маршруту "Город-Остров-Город"</t>
  </si>
  <si>
    <t>2024 год</t>
  </si>
  <si>
    <t xml:space="preserve">Итого </t>
  </si>
  <si>
    <t>Всего по программе подпрограмме</t>
  </si>
  <si>
    <t>Совершенствование технического состояния улично-дорожной сети. Ввод в эксплуатацию автомобильных дорог, на которых произведен ремонт не менее 0,3 км ежегодно</t>
  </si>
  <si>
    <t>Расходы по годам реализации программы (тыс. рублей)</t>
  </si>
  <si>
    <t xml:space="preserve">Приложение 1.1. к  паспорту Муниципальной программы города Игарки "Развитие транспортной системы" </t>
  </si>
  <si>
    <t>Наименование</t>
  </si>
  <si>
    <t>811</t>
  </si>
  <si>
    <t>Полное удовлетворение нужд населения города в качественных и безопасных перевозках автомобильным и речным транспортом.
Достижение стабильной работы автомобильного и речного транспорта общего пользования по перевозке пассажиров.</t>
  </si>
  <si>
    <t xml:space="preserve">Совершенствование технического состояния улично-дорожной сети.
Обеспечение бесперебойности дорожного движения.
Улучшение дорожной сети.
Обеспечение бесперебойности дорожного движения по ледовой переправе.
Снижение влияния дорожных условий на безопасность дорожного движения (повышение безопасности дорожного движения на территории города)
</t>
  </si>
  <si>
    <t>Целевые показатели и индикаторы результативности программы</t>
  </si>
  <si>
    <t>1210091760</t>
  </si>
  <si>
    <t>12100S0601</t>
  </si>
  <si>
    <t>1210084560</t>
  </si>
  <si>
    <t>1210084620</t>
  </si>
  <si>
    <t>2025 год</t>
  </si>
  <si>
    <t>1.7.</t>
  </si>
  <si>
    <t>Мероприятие 7. Расходы на оборудование места посадки и высадки пассажиров для их перевозки через протоку "Игарская" в рамках подпрограммы "Безопасность дорожного движения в Туруханском районе" муниципальной программы "Развитие транспортной системы и связи Туруханского района"</t>
  </si>
  <si>
    <t>2026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</si>
</sst>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_-* #,##0.00_р_._-;\-* #,##0.00_р_._-;_-* &quot;-&quot;??_р_._-;_-@_-"/>
    <numFmt numFmtId="165" formatCode="0.0"/>
    <numFmt numFmtId="166" formatCode="0.000"/>
    <numFmt numFmtId="167" formatCode="#,##0.000"/>
    <numFmt numFmtId="168" formatCode="#,##0.00_р_."/>
    <numFmt numFmtId="169" formatCode="#,##0.000_ ;[Red]\-#,##0.000\ "/>
    <numFmt numFmtId="170" formatCode="_-* #,##0.000\ _₽_-;\-* #,##0.000\ _₽_-;_-* &quot;-&quot;??\ _₽_-;_-@_-"/>
    <numFmt numFmtId="171" formatCode="#,##0.000_р_."/>
  </numFmts>
  <fonts count="24" x14ac:knownFonts="1">
    <font>
      <sz val="11"/>
      <color theme="1"/>
      <name val="Calibri"/>
      <family val="2"/>
      <charset val="204"/>
      <scheme val="minor"/>
    </font>
    <font>
      <sz val="16"/>
      <name val="Times New Roman"/>
      <family val="1"/>
      <charset val="204"/>
    </font>
    <font>
      <sz val="22"/>
      <name val="Times New Roman"/>
      <family val="1"/>
      <charset val="204"/>
    </font>
    <font>
      <sz val="20"/>
      <name val="Times New Roman"/>
      <family val="1"/>
      <charset val="204"/>
    </font>
    <font>
      <sz val="16"/>
      <color indexed="56"/>
      <name val="Times New Roman"/>
      <family val="1"/>
      <charset val="204"/>
    </font>
    <font>
      <sz val="16"/>
      <color indexed="55"/>
      <name val="Times New Roman"/>
      <family val="1"/>
      <charset val="204"/>
    </font>
    <font>
      <sz val="8"/>
      <name val="Calibri"/>
      <family val="2"/>
      <charset val="204"/>
    </font>
    <font>
      <sz val="14"/>
      <color indexed="8"/>
      <name val="Times New Roman"/>
      <family val="1"/>
      <charset val="204"/>
    </font>
    <font>
      <sz val="10"/>
      <color indexed="8"/>
      <name val="Times New Roman"/>
      <family val="1"/>
      <charset val="204"/>
    </font>
    <font>
      <sz val="12"/>
      <color indexed="8"/>
      <name val="Times New Roman"/>
      <family val="1"/>
      <charset val="204"/>
    </font>
    <font>
      <sz val="13"/>
      <color indexed="8"/>
      <name val="Times New Roman"/>
      <family val="1"/>
      <charset val="204"/>
    </font>
    <font>
      <sz val="12"/>
      <name val="Times New Roman"/>
      <family val="1"/>
      <charset val="204"/>
    </font>
    <font>
      <b/>
      <sz val="12"/>
      <name val="Times New Roman"/>
      <family val="1"/>
      <charset val="204"/>
    </font>
    <font>
      <sz val="12"/>
      <color indexed="8"/>
      <name val="Calibri"/>
      <family val="2"/>
      <charset val="204"/>
    </font>
    <font>
      <sz val="12"/>
      <color indexed="22"/>
      <name val="Times New Roman"/>
      <family val="1"/>
      <charset val="204"/>
    </font>
    <font>
      <b/>
      <sz val="12"/>
      <color indexed="8"/>
      <name val="Times New Roman"/>
      <family val="1"/>
      <charset val="204"/>
    </font>
    <font>
      <sz val="11"/>
      <color indexed="8"/>
      <name val="Calibri"/>
      <family val="2"/>
      <charset val="204"/>
    </font>
    <font>
      <sz val="10"/>
      <name val="Times New Roman"/>
      <family val="1"/>
      <charset val="204"/>
    </font>
    <font>
      <sz val="8"/>
      <name val="Times New Roman"/>
      <family val="1"/>
      <charset val="204"/>
    </font>
    <font>
      <sz val="10"/>
      <name val="Arial"/>
      <family val="2"/>
      <charset val="204"/>
    </font>
    <font>
      <sz val="11"/>
      <color indexed="8"/>
      <name val="Calibri"/>
      <family val="2"/>
    </font>
    <font>
      <b/>
      <sz val="12"/>
      <color indexed="8"/>
      <name val="Times New Roman"/>
      <family val="1"/>
      <charset val="204"/>
    </font>
    <font>
      <sz val="12"/>
      <color indexed="8"/>
      <name val="Times New Roman"/>
      <family val="1"/>
      <charset val="204"/>
    </font>
    <font>
      <sz val="12"/>
      <name val="Calibri"/>
      <family val="2"/>
      <charset val="204"/>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0"/>
        <bgColor indexed="64"/>
      </patternFill>
    </fill>
    <fill>
      <patternFill patternType="solid">
        <fgColor indexed="13"/>
        <bgColor indexed="64"/>
      </patternFill>
    </fill>
    <fill>
      <patternFill patternType="solid">
        <fgColor indexed="26"/>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19" fillId="0" borderId="0"/>
    <xf numFmtId="164" fontId="16" fillId="0" borderId="0" applyFont="0" applyFill="0" applyBorder="0" applyAlignment="0" applyProtection="0"/>
    <xf numFmtId="43" fontId="20" fillId="0" borderId="0" applyFont="0" applyFill="0" applyBorder="0" applyAlignment="0" applyProtection="0"/>
  </cellStyleXfs>
  <cellXfs count="303">
    <xf numFmtId="0" fontId="0" fillId="0" borderId="0" xfId="0"/>
    <xf numFmtId="0" fontId="1" fillId="2" borderId="0" xfId="0" applyFont="1" applyFill="1" applyBorder="1"/>
    <xf numFmtId="0" fontId="1" fillId="2" borderId="0" xfId="0" applyFont="1" applyFill="1"/>
    <xf numFmtId="0" fontId="3" fillId="2" borderId="1" xfId="0" applyFont="1" applyFill="1" applyBorder="1" applyAlignment="1">
      <alignment horizontal="center" vertical="center" wrapText="1"/>
    </xf>
    <xf numFmtId="0" fontId="1" fillId="2" borderId="0" xfId="0" applyFont="1" applyFill="1" applyAlignment="1">
      <alignment horizontal="center"/>
    </xf>
    <xf numFmtId="0" fontId="4" fillId="2" borderId="0" xfId="0" applyFont="1" applyFill="1" applyAlignment="1">
      <alignment horizontal="center"/>
    </xf>
    <xf numFmtId="0" fontId="4" fillId="2" borderId="0" xfId="0" applyFont="1" applyFill="1"/>
    <xf numFmtId="0" fontId="4" fillId="2" borderId="0" xfId="0" applyFont="1" applyFill="1" applyBorder="1"/>
    <xf numFmtId="49" fontId="3" fillId="2" borderId="0" xfId="0" applyNumberFormat="1" applyFont="1" applyFill="1" applyBorder="1" applyAlignment="1">
      <alignment horizontal="center" vertical="center" wrapText="1"/>
    </xf>
    <xf numFmtId="0" fontId="3" fillId="2" borderId="0" xfId="0" applyFont="1" applyFill="1" applyBorder="1" applyAlignment="1">
      <alignment horizontal="center" vertical="center" wrapText="1"/>
    </xf>
    <xf numFmtId="165" fontId="3" fillId="2" borderId="0" xfId="0" applyNumberFormat="1" applyFont="1" applyFill="1" applyBorder="1" applyAlignment="1">
      <alignment horizontal="center" vertical="center" wrapText="1"/>
    </xf>
    <xf numFmtId="0" fontId="5" fillId="2" borderId="0" xfId="0" applyFont="1" applyFill="1"/>
    <xf numFmtId="49" fontId="3" fillId="2" borderId="0" xfId="0" applyNumberFormat="1" applyFont="1" applyFill="1" applyBorder="1" applyAlignment="1">
      <alignment horizontal="left" vertical="center" wrapText="1"/>
    </xf>
    <xf numFmtId="0" fontId="2" fillId="2" borderId="0" xfId="0" applyFont="1" applyFill="1" applyBorder="1" applyAlignment="1">
      <alignment horizontal="left"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3" fillId="2" borderId="3" xfId="0" applyFont="1" applyFill="1" applyBorder="1" applyAlignment="1">
      <alignment horizontal="left"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1" fillId="2" borderId="0" xfId="0" applyFont="1" applyFill="1" applyBorder="1" applyAlignment="1"/>
    <xf numFmtId="0" fontId="3" fillId="2" borderId="0" xfId="0" applyFont="1" applyFill="1" applyAlignment="1">
      <alignment horizontal="center"/>
    </xf>
    <xf numFmtId="0" fontId="3" fillId="2" borderId="0" xfId="0" applyFont="1" applyFill="1" applyBorder="1"/>
    <xf numFmtId="0" fontId="3" fillId="2" borderId="3" xfId="0" applyFont="1" applyFill="1" applyBorder="1" applyAlignment="1">
      <alignment horizontal="left" vertical="center" wrapText="1"/>
    </xf>
    <xf numFmtId="165" fontId="3" fillId="2" borderId="1" xfId="0" applyNumberFormat="1" applyFont="1" applyFill="1" applyBorder="1" applyAlignment="1">
      <alignment horizontal="left" vertical="center" wrapText="1"/>
    </xf>
    <xf numFmtId="0" fontId="8" fillId="0" borderId="0" xfId="0" applyFont="1"/>
    <xf numFmtId="0" fontId="8" fillId="0" borderId="0" xfId="0" applyFont="1" applyAlignment="1">
      <alignment horizontal="justify"/>
    </xf>
    <xf numFmtId="0" fontId="8" fillId="0" borderId="0" xfId="0" applyFont="1" applyAlignment="1">
      <alignment horizontal="left"/>
    </xf>
    <xf numFmtId="0" fontId="9" fillId="0" borderId="0" xfId="0" applyFont="1" applyFill="1"/>
    <xf numFmtId="0" fontId="7" fillId="0" borderId="0" xfId="0" applyFont="1" applyFill="1"/>
    <xf numFmtId="4" fontId="9" fillId="0" borderId="1" xfId="0" applyNumberFormat="1" applyFont="1" applyFill="1" applyBorder="1" applyAlignment="1">
      <alignment horizontal="center" vertical="center" wrapText="1"/>
    </xf>
    <xf numFmtId="0" fontId="9" fillId="2" borderId="1" xfId="0" applyFont="1" applyFill="1" applyBorder="1" applyAlignment="1">
      <alignment vertical="top" wrapText="1"/>
    </xf>
    <xf numFmtId="4" fontId="9" fillId="2" borderId="1" xfId="0" applyNumberFormat="1" applyFont="1" applyFill="1" applyBorder="1" applyAlignment="1">
      <alignment horizontal="center" vertical="top" wrapText="1"/>
    </xf>
    <xf numFmtId="4" fontId="11" fillId="2" borderId="1" xfId="0" applyNumberFormat="1" applyFont="1" applyFill="1" applyBorder="1" applyAlignment="1">
      <alignment horizontal="center" vertical="top" wrapText="1"/>
    </xf>
    <xf numFmtId="0" fontId="7" fillId="0" borderId="0" xfId="0" applyFont="1" applyFill="1" applyAlignment="1">
      <alignment vertical="top" wrapText="1"/>
    </xf>
    <xf numFmtId="0" fontId="7" fillId="0" borderId="0" xfId="0" applyFont="1" applyFill="1" applyAlignment="1">
      <alignment horizontal="center"/>
    </xf>
    <xf numFmtId="4" fontId="7" fillId="0" borderId="0" xfId="0" applyNumberFormat="1" applyFont="1" applyFill="1" applyAlignment="1">
      <alignment horizontal="center"/>
    </xf>
    <xf numFmtId="49" fontId="9" fillId="0" borderId="1" xfId="0" applyNumberFormat="1" applyFont="1" applyFill="1" applyBorder="1" applyAlignment="1">
      <alignment horizontal="center" vertical="center" wrapText="1"/>
    </xf>
    <xf numFmtId="0" fontId="11" fillId="2" borderId="0" xfId="0" applyFont="1" applyFill="1" applyAlignment="1">
      <alignment horizontal="center"/>
    </xf>
    <xf numFmtId="0" fontId="11" fillId="2" borderId="0" xfId="0" applyFont="1" applyFill="1"/>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top"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xf>
    <xf numFmtId="0" fontId="12" fillId="3" borderId="1" xfId="0" applyFont="1" applyFill="1" applyBorder="1" applyAlignment="1">
      <alignment vertical="center" wrapText="1"/>
    </xf>
    <xf numFmtId="49" fontId="12" fillId="3" borderId="1" xfId="0" applyNumberFormat="1" applyFont="1" applyFill="1" applyBorder="1" applyAlignment="1">
      <alignment vertical="center" wrapText="1"/>
    </xf>
    <xf numFmtId="166" fontId="12" fillId="3" borderId="1" xfId="0" applyNumberFormat="1" applyFont="1" applyFill="1" applyBorder="1" applyAlignment="1">
      <alignment horizontal="center" vertical="center" wrapText="1"/>
    </xf>
    <xf numFmtId="0" fontId="11" fillId="3" borderId="1" xfId="0" applyFont="1" applyFill="1" applyBorder="1" applyAlignment="1">
      <alignment horizontal="center"/>
    </xf>
    <xf numFmtId="0" fontId="11" fillId="2" borderId="1" xfId="0" applyFont="1" applyFill="1" applyBorder="1"/>
    <xf numFmtId="0" fontId="11" fillId="2" borderId="1" xfId="0" applyFont="1" applyFill="1" applyBorder="1" applyAlignment="1">
      <alignment horizontal="center" vertical="top"/>
    </xf>
    <xf numFmtId="0" fontId="12" fillId="2" borderId="4" xfId="0" applyFont="1" applyFill="1" applyBorder="1" applyAlignment="1">
      <alignment vertical="center" wrapText="1"/>
    </xf>
    <xf numFmtId="0" fontId="12" fillId="2" borderId="2" xfId="0" applyFont="1" applyFill="1" applyBorder="1" applyAlignment="1">
      <alignment vertical="center" wrapText="1"/>
    </xf>
    <xf numFmtId="0" fontId="11" fillId="0" borderId="1" xfId="0" applyFont="1" applyFill="1" applyBorder="1" applyAlignment="1">
      <alignment horizontal="left" vertical="top" wrapText="1"/>
    </xf>
    <xf numFmtId="166" fontId="11" fillId="0" borderId="1" xfId="0" applyNumberFormat="1" applyFont="1" applyFill="1" applyBorder="1" applyAlignment="1">
      <alignment horizontal="center" vertical="top" wrapText="1"/>
    </xf>
    <xf numFmtId="166" fontId="11" fillId="2" borderId="1" xfId="0" applyNumberFormat="1" applyFont="1" applyFill="1" applyBorder="1" applyAlignment="1">
      <alignment horizontal="center" vertical="top" wrapText="1"/>
    </xf>
    <xf numFmtId="49" fontId="12" fillId="0" borderId="4" xfId="0" applyNumberFormat="1" applyFont="1" applyFill="1" applyBorder="1" applyAlignment="1">
      <alignment vertical="top" wrapText="1"/>
    </xf>
    <xf numFmtId="49" fontId="12" fillId="2" borderId="4" xfId="0" applyNumberFormat="1" applyFont="1" applyFill="1" applyBorder="1" applyAlignment="1">
      <alignment vertical="top" wrapText="1"/>
    </xf>
    <xf numFmtId="49" fontId="12" fillId="0" borderId="2" xfId="0" applyNumberFormat="1" applyFont="1" applyFill="1" applyBorder="1" applyAlignment="1">
      <alignment vertical="top" wrapText="1"/>
    </xf>
    <xf numFmtId="166" fontId="11" fillId="0" borderId="1" xfId="0" applyNumberFormat="1" applyFont="1" applyFill="1" applyBorder="1" applyAlignment="1">
      <alignment horizontal="center" vertical="top"/>
    </xf>
    <xf numFmtId="166" fontId="11" fillId="2" borderId="1" xfId="0" applyNumberFormat="1" applyFont="1" applyFill="1" applyBorder="1" applyAlignment="1">
      <alignment horizontal="center" vertical="top"/>
    </xf>
    <xf numFmtId="0" fontId="11" fillId="2" borderId="1" xfId="0" applyFont="1" applyFill="1" applyBorder="1" applyAlignment="1">
      <alignment vertical="top"/>
    </xf>
    <xf numFmtId="0" fontId="12" fillId="0" borderId="4" xfId="0" applyFont="1" applyFill="1" applyBorder="1" applyAlignment="1">
      <alignment vertical="top" wrapText="1"/>
    </xf>
    <xf numFmtId="0" fontId="12" fillId="2" borderId="4" xfId="0" applyFont="1" applyFill="1" applyBorder="1" applyAlignment="1">
      <alignment vertical="top" wrapText="1"/>
    </xf>
    <xf numFmtId="0" fontId="12" fillId="0" borderId="2" xfId="0" applyFont="1" applyFill="1" applyBorder="1" applyAlignment="1">
      <alignment vertical="top" wrapText="1"/>
    </xf>
    <xf numFmtId="0" fontId="11" fillId="0" borderId="1" xfId="0" applyFont="1" applyFill="1" applyBorder="1" applyAlignment="1">
      <alignment vertical="top" wrapText="1"/>
    </xf>
    <xf numFmtId="166" fontId="11" fillId="2" borderId="0" xfId="0" applyNumberFormat="1" applyFont="1" applyFill="1" applyAlignment="1">
      <alignment horizontal="center"/>
    </xf>
    <xf numFmtId="0" fontId="11" fillId="2" borderId="0" xfId="0" applyFont="1" applyFill="1" applyBorder="1"/>
    <xf numFmtId="0" fontId="11" fillId="2" borderId="0" xfId="0" applyFont="1" applyFill="1" applyBorder="1" applyAlignment="1">
      <alignment horizontal="center"/>
    </xf>
    <xf numFmtId="49" fontId="11" fillId="0" borderId="1" xfId="0" applyNumberFormat="1" applyFont="1" applyFill="1" applyBorder="1" applyAlignment="1">
      <alignment horizontal="left" vertical="top"/>
    </xf>
    <xf numFmtId="49" fontId="11" fillId="0" borderId="1" xfId="0" applyNumberFormat="1" applyFont="1" applyFill="1" applyBorder="1" applyAlignment="1">
      <alignment horizontal="left" vertical="top" wrapText="1"/>
    </xf>
    <xf numFmtId="0" fontId="11" fillId="2" borderId="1" xfId="0" applyFont="1" applyFill="1" applyBorder="1" applyAlignment="1">
      <alignment horizontal="left" vertical="top"/>
    </xf>
    <xf numFmtId="0" fontId="11" fillId="2" borderId="5" xfId="0" applyFont="1" applyFill="1" applyBorder="1" applyAlignment="1">
      <alignment horizontal="center" vertical="center" wrapText="1"/>
    </xf>
    <xf numFmtId="0" fontId="12" fillId="3" borderId="5" xfId="0" applyFont="1" applyFill="1" applyBorder="1" applyAlignment="1">
      <alignment vertical="center" wrapText="1"/>
    </xf>
    <xf numFmtId="166" fontId="11" fillId="0"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0" fontId="14" fillId="3" borderId="1" xfId="0" applyFont="1" applyFill="1" applyBorder="1"/>
    <xf numFmtId="166" fontId="11" fillId="2" borderId="1" xfId="0" applyNumberFormat="1" applyFont="1" applyFill="1" applyBorder="1"/>
    <xf numFmtId="2" fontId="11" fillId="2" borderId="1" xfId="0" applyNumberFormat="1" applyFont="1" applyFill="1" applyBorder="1"/>
    <xf numFmtId="0" fontId="11" fillId="2" borderId="0"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0" borderId="6" xfId="0" applyFont="1" applyFill="1" applyBorder="1" applyAlignment="1">
      <alignment horizontal="left" vertical="top" wrapText="1"/>
    </xf>
    <xf numFmtId="0" fontId="11" fillId="0" borderId="7" xfId="0" applyFont="1" applyFill="1" applyBorder="1" applyAlignment="1">
      <alignment vertical="top" wrapText="1"/>
    </xf>
    <xf numFmtId="166" fontId="11" fillId="0" borderId="1" xfId="0" applyNumberFormat="1" applyFont="1" applyFill="1" applyBorder="1"/>
    <xf numFmtId="167" fontId="11" fillId="0" borderId="1" xfId="2" applyNumberFormat="1" applyFont="1" applyFill="1" applyBorder="1" applyAlignment="1">
      <alignment horizontal="right" wrapText="1"/>
    </xf>
    <xf numFmtId="0" fontId="11" fillId="0" borderId="5" xfId="0" applyFont="1" applyFill="1" applyBorder="1" applyAlignment="1">
      <alignment horizontal="left" vertical="top" wrapText="1"/>
    </xf>
    <xf numFmtId="0" fontId="11" fillId="0" borderId="8" xfId="0" applyFont="1" applyFill="1" applyBorder="1" applyAlignment="1">
      <alignment horizontal="left" vertical="top" wrapText="1"/>
    </xf>
    <xf numFmtId="0" fontId="12" fillId="2" borderId="7" xfId="0"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166" fontId="12" fillId="0" borderId="1" xfId="0" applyNumberFormat="1" applyFont="1" applyFill="1" applyBorder="1" applyAlignment="1">
      <alignment horizontal="left" vertical="center" wrapText="1"/>
    </xf>
    <xf numFmtId="167" fontId="12" fillId="0" borderId="1" xfId="0" applyNumberFormat="1" applyFont="1" applyFill="1" applyBorder="1" applyAlignment="1">
      <alignment horizontal="left" vertical="center" wrapText="1"/>
    </xf>
    <xf numFmtId="49" fontId="15" fillId="0" borderId="1" xfId="0" applyNumberFormat="1" applyFont="1" applyBorder="1" applyAlignment="1">
      <alignment horizontal="left" vertical="center" wrapText="1"/>
    </xf>
    <xf numFmtId="0" fontId="12" fillId="3" borderId="1" xfId="0" applyFont="1" applyFill="1" applyBorder="1" applyAlignment="1">
      <alignment horizontal="left" vertical="center" wrapText="1"/>
    </xf>
    <xf numFmtId="0" fontId="11" fillId="2" borderId="0" xfId="0" applyFont="1" applyFill="1" applyAlignment="1">
      <alignment vertical="center" wrapText="1"/>
    </xf>
    <xf numFmtId="0" fontId="11" fillId="2" borderId="0" xfId="0" applyFont="1" applyFill="1" applyAlignment="1">
      <alignment horizontal="right"/>
    </xf>
    <xf numFmtId="49" fontId="11" fillId="2" borderId="0" xfId="0" applyNumberFormat="1" applyFont="1" applyFill="1" applyAlignment="1">
      <alignment horizontal="center" vertical="center" wrapText="1"/>
    </xf>
    <xf numFmtId="0" fontId="11" fillId="2" borderId="1" xfId="0" applyFont="1" applyFill="1" applyBorder="1" applyAlignment="1">
      <alignment vertical="top" wrapText="1"/>
    </xf>
    <xf numFmtId="165" fontId="11"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top" wrapText="1"/>
    </xf>
    <xf numFmtId="2" fontId="11" fillId="2" borderId="1"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wrapText="1"/>
    </xf>
    <xf numFmtId="165" fontId="11" fillId="2" borderId="0" xfId="0" applyNumberFormat="1" applyFont="1" applyFill="1" applyBorder="1" applyAlignment="1">
      <alignment horizontal="center" vertical="center" wrapText="1"/>
    </xf>
    <xf numFmtId="165"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11" fillId="2" borderId="0"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wrapText="1"/>
    </xf>
    <xf numFmtId="0" fontId="11" fillId="2" borderId="0" xfId="0" applyNumberFormat="1" applyFont="1" applyFill="1" applyBorder="1" applyAlignment="1">
      <alignment horizontal="center"/>
    </xf>
    <xf numFmtId="165" fontId="11" fillId="4" borderId="1" xfId="0" applyNumberFormat="1" applyFont="1" applyFill="1" applyBorder="1"/>
    <xf numFmtId="2" fontId="11" fillId="5" borderId="1" xfId="0" applyNumberFormat="1" applyFont="1" applyFill="1" applyBorder="1"/>
    <xf numFmtId="165" fontId="11" fillId="5" borderId="1" xfId="0" applyNumberFormat="1" applyFont="1" applyFill="1" applyBorder="1"/>
    <xf numFmtId="165" fontId="17" fillId="4" borderId="0" xfId="0" applyNumberFormat="1" applyFont="1" applyFill="1" applyBorder="1"/>
    <xf numFmtId="165" fontId="17" fillId="5" borderId="0" xfId="0" applyNumberFormat="1" applyFont="1" applyFill="1" applyBorder="1"/>
    <xf numFmtId="0" fontId="17" fillId="2" borderId="0" xfId="0" applyFont="1" applyFill="1" applyBorder="1"/>
    <xf numFmtId="0" fontId="17" fillId="6" borderId="0" xfId="0" applyFont="1" applyFill="1" applyBorder="1"/>
    <xf numFmtId="165" fontId="18" fillId="4" borderId="1" xfId="0" applyNumberFormat="1" applyFont="1" applyFill="1" applyBorder="1" applyAlignment="1">
      <alignment horizontal="left"/>
    </xf>
    <xf numFmtId="165" fontId="18" fillId="5" borderId="1" xfId="0" applyNumberFormat="1" applyFont="1" applyFill="1" applyBorder="1" applyAlignment="1">
      <alignment horizontal="left"/>
    </xf>
    <xf numFmtId="0" fontId="18" fillId="2" borderId="1" xfId="0" applyFont="1" applyFill="1" applyBorder="1" applyAlignment="1">
      <alignment horizontal="left"/>
    </xf>
    <xf numFmtId="0" fontId="18" fillId="6" borderId="1" xfId="0" applyFont="1" applyFill="1" applyBorder="1" applyAlignment="1">
      <alignment horizontal="left"/>
    </xf>
    <xf numFmtId="168" fontId="18" fillId="2" borderId="1" xfId="0" applyNumberFormat="1" applyFont="1" applyFill="1" applyBorder="1" applyAlignment="1">
      <alignment horizontal="left"/>
    </xf>
    <xf numFmtId="0" fontId="11" fillId="2" borderId="0" xfId="0" applyFont="1" applyFill="1" applyAlignment="1"/>
    <xf numFmtId="0" fontId="11" fillId="2" borderId="0" xfId="0" applyFont="1" applyFill="1" applyBorder="1" applyAlignment="1"/>
    <xf numFmtId="0" fontId="11" fillId="0" borderId="1" xfId="0" applyFont="1" applyFill="1" applyBorder="1" applyAlignment="1">
      <alignment horizontal="center" vertical="center" wrapText="1"/>
    </xf>
    <xf numFmtId="165" fontId="11" fillId="0" borderId="1" xfId="0" applyNumberFormat="1" applyFont="1" applyFill="1" applyBorder="1" applyAlignment="1">
      <alignment horizontal="center" vertical="center" wrapText="1"/>
    </xf>
    <xf numFmtId="16" fontId="11" fillId="2" borderId="1" xfId="0" applyNumberFormat="1" applyFont="1" applyFill="1" applyBorder="1" applyAlignment="1">
      <alignment vertical="center" wrapText="1"/>
    </xf>
    <xf numFmtId="0" fontId="11" fillId="0" borderId="1" xfId="0" applyFont="1" applyFill="1" applyBorder="1" applyAlignment="1">
      <alignment vertical="center" wrapText="1"/>
    </xf>
    <xf numFmtId="0" fontId="11" fillId="2" borderId="1" xfId="0" applyFont="1" applyFill="1" applyBorder="1" applyAlignment="1">
      <alignment vertical="center"/>
    </xf>
    <xf numFmtId="0" fontId="11" fillId="2" borderId="1" xfId="0" applyFont="1" applyFill="1" applyBorder="1" applyAlignment="1">
      <alignment vertical="center" wrapText="1"/>
    </xf>
    <xf numFmtId="0" fontId="11" fillId="0" borderId="1" xfId="0" applyFont="1" applyFill="1" applyBorder="1"/>
    <xf numFmtId="0" fontId="11" fillId="0" borderId="1" xfId="0" applyFont="1" applyFill="1" applyBorder="1" applyAlignment="1">
      <alignment horizontal="left" vertical="center" wrapText="1"/>
    </xf>
    <xf numFmtId="2" fontId="11" fillId="0" borderId="1" xfId="0" applyNumberFormat="1" applyFont="1" applyFill="1" applyBorder="1"/>
    <xf numFmtId="0" fontId="9" fillId="0" borderId="0" xfId="0" applyFont="1" applyBorder="1" applyAlignment="1">
      <alignment horizontal="center"/>
    </xf>
    <xf numFmtId="170" fontId="11" fillId="2" borderId="1" xfId="3" applyNumberFormat="1" applyFont="1" applyFill="1" applyBorder="1" applyAlignment="1">
      <alignment horizontal="center" vertical="top" wrapText="1"/>
    </xf>
    <xf numFmtId="169" fontId="11" fillId="2" borderId="1" xfId="1" applyNumberFormat="1" applyFont="1" applyFill="1" applyBorder="1" applyAlignment="1">
      <alignment horizontal="center" vertical="center" wrapText="1"/>
    </xf>
    <xf numFmtId="166" fontId="11" fillId="2" borderId="1" xfId="0" applyNumberFormat="1" applyFont="1" applyFill="1" applyBorder="1" applyAlignment="1">
      <alignment horizontal="center" vertical="center" wrapText="1"/>
    </xf>
    <xf numFmtId="167" fontId="11" fillId="2" borderId="1" xfId="2" applyNumberFormat="1" applyFont="1" applyFill="1" applyBorder="1" applyAlignment="1">
      <alignment horizontal="right" wrapText="1"/>
    </xf>
    <xf numFmtId="0" fontId="11" fillId="2" borderId="7" xfId="0" applyFont="1" applyFill="1" applyBorder="1" applyAlignment="1">
      <alignment horizontal="center" vertical="top"/>
    </xf>
    <xf numFmtId="49" fontId="11" fillId="2" borderId="8" xfId="0" applyNumberFormat="1" applyFont="1" applyFill="1" applyBorder="1" applyAlignment="1">
      <alignment horizontal="left" vertical="center"/>
    </xf>
    <xf numFmtId="49" fontId="11" fillId="2" borderId="3" xfId="0" applyNumberFormat="1" applyFont="1" applyFill="1" applyBorder="1" applyAlignment="1">
      <alignment horizontal="left" vertical="center"/>
    </xf>
    <xf numFmtId="0" fontId="11" fillId="2" borderId="7" xfId="0" applyFont="1" applyFill="1" applyBorder="1" applyAlignment="1">
      <alignment vertical="top" wrapText="1"/>
    </xf>
    <xf numFmtId="49" fontId="11" fillId="2" borderId="1" xfId="0" applyNumberFormat="1" applyFont="1" applyFill="1" applyBorder="1" applyAlignment="1">
      <alignment horizontal="left" vertical="center"/>
    </xf>
    <xf numFmtId="49" fontId="11" fillId="2" borderId="1" xfId="0" applyNumberFormat="1" applyFont="1" applyFill="1" applyBorder="1" applyAlignment="1">
      <alignment horizontal="left" vertical="top"/>
    </xf>
    <xf numFmtId="0" fontId="9" fillId="2" borderId="1" xfId="0" applyFont="1" applyFill="1" applyBorder="1" applyAlignment="1">
      <alignment horizontal="left" vertical="top" wrapText="1"/>
    </xf>
    <xf numFmtId="0" fontId="9" fillId="2" borderId="1" xfId="0" applyFont="1" applyFill="1" applyBorder="1" applyAlignment="1">
      <alignment wrapText="1"/>
    </xf>
    <xf numFmtId="166" fontId="11" fillId="2" borderId="1" xfId="0" applyNumberFormat="1" applyFont="1" applyFill="1" applyBorder="1" applyAlignment="1">
      <alignment horizontal="center"/>
    </xf>
    <xf numFmtId="170" fontId="11" fillId="0" borderId="1" xfId="3" applyNumberFormat="1" applyFont="1" applyFill="1" applyBorder="1" applyAlignment="1">
      <alignment horizontal="center" vertical="top" wrapText="1"/>
    </xf>
    <xf numFmtId="2" fontId="11" fillId="2" borderId="1" xfId="0" applyNumberFormat="1" applyFont="1" applyFill="1" applyBorder="1" applyAlignment="1">
      <alignment horizontal="center"/>
    </xf>
    <xf numFmtId="2" fontId="11" fillId="0" borderId="1" xfId="0" applyNumberFormat="1" applyFont="1" applyFill="1" applyBorder="1" applyAlignment="1">
      <alignment horizontal="center"/>
    </xf>
    <xf numFmtId="168" fontId="22" fillId="0" borderId="1" xfId="0" applyNumberFormat="1" applyFont="1" applyFill="1" applyBorder="1"/>
    <xf numFmtId="171" fontId="12" fillId="0" borderId="1" xfId="0" applyNumberFormat="1" applyFont="1" applyFill="1" applyBorder="1" applyAlignment="1">
      <alignment horizontal="center" vertical="center" wrapText="1"/>
    </xf>
    <xf numFmtId="171" fontId="12" fillId="2" borderId="1" xfId="0" applyNumberFormat="1" applyFont="1" applyFill="1" applyBorder="1" applyAlignment="1">
      <alignment horizontal="center" vertical="center" wrapText="1"/>
    </xf>
    <xf numFmtId="171" fontId="21" fillId="0" borderId="1" xfId="0" applyNumberFormat="1" applyFont="1" applyFill="1" applyBorder="1" applyAlignment="1">
      <alignment horizontal="center" vertical="center" wrapText="1"/>
    </xf>
    <xf numFmtId="1" fontId="11" fillId="4" borderId="1" xfId="0" applyNumberFormat="1" applyFont="1" applyFill="1" applyBorder="1"/>
    <xf numFmtId="1" fontId="11" fillId="5" borderId="1" xfId="0" applyNumberFormat="1" applyFont="1" applyFill="1" applyBorder="1"/>
    <xf numFmtId="1" fontId="11" fillId="2" borderId="1" xfId="0" applyNumberFormat="1" applyFont="1" applyFill="1" applyBorder="1"/>
    <xf numFmtId="1" fontId="11" fillId="6" borderId="1" xfId="0" applyNumberFormat="1" applyFont="1" applyFill="1" applyBorder="1"/>
    <xf numFmtId="0" fontId="11" fillId="0" borderId="1" xfId="0" applyFont="1" applyFill="1" applyBorder="1" applyAlignment="1">
      <alignment horizontal="center" vertical="top" wrapText="1"/>
    </xf>
    <xf numFmtId="0" fontId="12" fillId="2" borderId="1" xfId="0" applyFont="1" applyFill="1" applyBorder="1" applyAlignment="1">
      <alignment horizontal="left" vertical="center" wrapText="1"/>
    </xf>
    <xf numFmtId="0" fontId="9" fillId="2" borderId="1" xfId="0" applyFont="1" applyFill="1" applyBorder="1" applyAlignment="1">
      <alignment horizontal="center" vertical="top" wrapText="1"/>
    </xf>
    <xf numFmtId="0" fontId="11" fillId="2" borderId="1" xfId="0"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7" xfId="0" applyFont="1" applyFill="1" applyBorder="1" applyAlignment="1">
      <alignment horizontal="left" vertical="center" wrapText="1"/>
    </xf>
    <xf numFmtId="169" fontId="11" fillId="0" borderId="1" xfId="1" applyNumberFormat="1" applyFont="1" applyFill="1" applyBorder="1" applyAlignment="1">
      <alignment horizontal="center" vertical="center" wrapText="1"/>
    </xf>
    <xf numFmtId="0" fontId="9" fillId="0" borderId="1" xfId="0" applyFont="1" applyFill="1" applyBorder="1" applyAlignment="1">
      <alignment horizontal="center" vertical="top"/>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11" fillId="0" borderId="0" xfId="0" applyFont="1" applyFill="1"/>
    <xf numFmtId="0" fontId="11" fillId="0" borderId="1" xfId="0" applyFont="1" applyBorder="1" applyAlignment="1">
      <alignment horizontal="left" vertical="top" wrapText="1"/>
    </xf>
    <xf numFmtId="49" fontId="11" fillId="2" borderId="0" xfId="0" applyNumberFormat="1" applyFont="1" applyFill="1" applyAlignment="1">
      <alignment horizontal="center" vertical="center" wrapText="1"/>
    </xf>
    <xf numFmtId="0" fontId="11" fillId="2" borderId="0" xfId="0" applyFont="1" applyFill="1" applyBorder="1" applyAlignment="1">
      <alignment horizontal="center"/>
    </xf>
    <xf numFmtId="0" fontId="11" fillId="2" borderId="1" xfId="0" applyFont="1" applyFill="1" applyBorder="1" applyAlignment="1">
      <alignment horizontal="center" vertical="center" wrapText="1"/>
    </xf>
    <xf numFmtId="0" fontId="11" fillId="7" borderId="3" xfId="0" applyFont="1" applyFill="1" applyBorder="1" applyAlignment="1">
      <alignment horizontal="center" vertical="center" wrapText="1"/>
    </xf>
    <xf numFmtId="165" fontId="11" fillId="7" borderId="1" xfId="0" applyNumberFormat="1" applyFont="1" applyFill="1" applyBorder="1" applyAlignment="1">
      <alignment horizontal="center" vertical="center" wrapText="1"/>
    </xf>
    <xf numFmtId="165" fontId="11" fillId="7" borderId="1" xfId="0" applyNumberFormat="1" applyFont="1" applyFill="1" applyBorder="1" applyAlignment="1">
      <alignment horizontal="center" vertical="center"/>
    </xf>
    <xf numFmtId="0" fontId="11" fillId="7" borderId="1" xfId="0" applyFont="1" applyFill="1" applyBorder="1" applyAlignment="1">
      <alignment horizontal="center" vertical="center" wrapText="1"/>
    </xf>
    <xf numFmtId="0" fontId="11" fillId="2" borderId="0" xfId="0" applyFont="1" applyFill="1" applyBorder="1" applyAlignment="1">
      <alignment horizontal="center"/>
    </xf>
    <xf numFmtId="0" fontId="11" fillId="6" borderId="1" xfId="0" applyFont="1" applyFill="1" applyBorder="1"/>
    <xf numFmtId="169" fontId="11" fillId="7" borderId="1" xfId="1" applyNumberFormat="1" applyFont="1" applyFill="1" applyBorder="1" applyAlignment="1">
      <alignment horizontal="center" vertical="center" wrapText="1"/>
    </xf>
    <xf numFmtId="171" fontId="21" fillId="7"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168" fontId="22" fillId="7" borderId="1" xfId="0" applyNumberFormat="1" applyFont="1" applyFill="1" applyBorder="1"/>
    <xf numFmtId="0" fontId="11" fillId="7" borderId="1" xfId="0" applyFont="1" applyFill="1" applyBorder="1"/>
    <xf numFmtId="166" fontId="11" fillId="7" borderId="1" xfId="0" applyNumberFormat="1" applyFont="1" applyFill="1" applyBorder="1" applyAlignment="1">
      <alignment horizontal="center" vertical="center" wrapText="1"/>
    </xf>
    <xf numFmtId="166" fontId="11" fillId="7" borderId="1" xfId="0" applyNumberFormat="1" applyFont="1" applyFill="1" applyBorder="1" applyAlignment="1">
      <alignment horizontal="center"/>
    </xf>
    <xf numFmtId="49" fontId="3" fillId="2" borderId="1" xfId="0" applyNumberFormat="1" applyFont="1" applyFill="1" applyBorder="1" applyAlignment="1">
      <alignment horizontal="left" vertical="center" wrapText="1"/>
    </xf>
    <xf numFmtId="0" fontId="3" fillId="2" borderId="1" xfId="0" applyFont="1" applyFill="1" applyBorder="1" applyAlignment="1">
      <alignment horizontal="left" vertical="center" wrapText="1"/>
    </xf>
    <xf numFmtId="165" fontId="3" fillId="2" borderId="0" xfId="0" applyNumberFormat="1" applyFont="1" applyFill="1" applyBorder="1" applyAlignment="1">
      <alignment horizontal="right" vertical="center" wrapText="1"/>
    </xf>
    <xf numFmtId="0" fontId="3" fillId="2" borderId="0" xfId="0" applyFont="1" applyFill="1" applyAlignment="1">
      <alignment horizontal="left" vertical="center" wrapText="1"/>
    </xf>
    <xf numFmtId="49" fontId="3" fillId="2" borderId="1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13" xfId="0" applyFont="1" applyFill="1" applyBorder="1" applyAlignment="1">
      <alignment horizontal="left" vertical="center" wrapText="1"/>
    </xf>
    <xf numFmtId="49" fontId="11" fillId="2" borderId="11" xfId="0" applyNumberFormat="1" applyFont="1" applyFill="1" applyBorder="1" applyAlignment="1">
      <alignment horizontal="center" vertical="center" wrapText="1"/>
    </xf>
    <xf numFmtId="49" fontId="11" fillId="2" borderId="0"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right" vertical="top" wrapText="1"/>
    </xf>
    <xf numFmtId="49" fontId="11" fillId="2" borderId="1"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0" xfId="0" applyFont="1" applyFill="1" applyAlignment="1">
      <alignment horizontal="right" vertical="center" wrapText="1"/>
    </xf>
    <xf numFmtId="49" fontId="11" fillId="2" borderId="0" xfId="0" applyNumberFormat="1" applyFont="1" applyFill="1" applyAlignment="1">
      <alignment horizontal="center" vertical="center" wrapText="1"/>
    </xf>
    <xf numFmtId="0" fontId="11" fillId="2" borderId="15" xfId="0" applyFont="1" applyFill="1" applyBorder="1" applyAlignment="1">
      <alignment horizontal="center"/>
    </xf>
    <xf numFmtId="0" fontId="11" fillId="2" borderId="0" xfId="0" applyFont="1" applyFill="1" applyBorder="1" applyAlignment="1">
      <alignment horizontal="center"/>
    </xf>
    <xf numFmtId="16" fontId="12" fillId="2" borderId="5" xfId="0" applyNumberFormat="1" applyFont="1" applyFill="1" applyBorder="1" applyAlignment="1">
      <alignment horizontal="left" vertical="center" wrapText="1"/>
    </xf>
    <xf numFmtId="16" fontId="12" fillId="2" borderId="4" xfId="0" applyNumberFormat="1" applyFont="1" applyFill="1" applyBorder="1" applyAlignment="1">
      <alignment horizontal="left" vertical="center" wrapText="1"/>
    </xf>
    <xf numFmtId="16" fontId="12" fillId="2" borderId="2" xfId="0" applyNumberFormat="1"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7" borderId="5"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1" fillId="2" borderId="0" xfId="0" applyFont="1" applyFill="1" applyAlignment="1">
      <alignment horizontal="right"/>
    </xf>
    <xf numFmtId="0" fontId="11" fillId="2" borderId="6" xfId="0" applyFont="1" applyFill="1" applyBorder="1" applyAlignment="1">
      <alignment horizontal="center" vertical="top"/>
    </xf>
    <xf numFmtId="16" fontId="9" fillId="2" borderId="7" xfId="0" applyNumberFormat="1" applyFont="1" applyFill="1" applyBorder="1" applyAlignment="1">
      <alignment horizontal="center" vertical="top"/>
    </xf>
    <xf numFmtId="16" fontId="9" fillId="2" borderId="6" xfId="0" applyNumberFormat="1" applyFont="1" applyFill="1" applyBorder="1" applyAlignment="1">
      <alignment horizontal="center" vertical="top"/>
    </xf>
    <xf numFmtId="16" fontId="9" fillId="2" borderId="3" xfId="0" applyNumberFormat="1" applyFont="1" applyFill="1" applyBorder="1" applyAlignment="1">
      <alignment horizontal="center" vertical="top"/>
    </xf>
    <xf numFmtId="0" fontId="9" fillId="2"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 xfId="0" applyFont="1" applyFill="1" applyBorder="1" applyAlignment="1">
      <alignment horizontal="center" vertical="top" wrapText="1"/>
    </xf>
    <xf numFmtId="0" fontId="11" fillId="2" borderId="7"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3" xfId="0" applyFont="1" applyFill="1" applyBorder="1" applyAlignment="1">
      <alignment horizontal="left" vertical="top" wrapText="1"/>
    </xf>
    <xf numFmtId="0" fontId="11" fillId="2" borderId="1" xfId="0" applyFont="1" applyFill="1" applyBorder="1" applyAlignment="1">
      <alignment horizontal="center" vertical="top" wrapText="1"/>
    </xf>
    <xf numFmtId="0" fontId="11" fillId="2" borderId="7" xfId="0" applyFont="1" applyFill="1" applyBorder="1" applyAlignment="1">
      <alignment horizontal="center" vertical="top"/>
    </xf>
    <xf numFmtId="0" fontId="11" fillId="2" borderId="3" xfId="0" applyFont="1" applyFill="1" applyBorder="1" applyAlignment="1">
      <alignment horizontal="center" vertical="top"/>
    </xf>
    <xf numFmtId="0" fontId="11" fillId="2" borderId="7" xfId="0" applyFont="1" applyFill="1" applyBorder="1" applyAlignment="1">
      <alignment horizontal="center" vertical="top" wrapText="1"/>
    </xf>
    <xf numFmtId="0" fontId="11" fillId="2" borderId="6" xfId="0" applyFont="1" applyFill="1" applyBorder="1" applyAlignment="1">
      <alignment horizontal="center" vertical="top" wrapText="1"/>
    </xf>
    <xf numFmtId="0" fontId="9" fillId="0" borderId="7" xfId="0" applyFont="1" applyBorder="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left" vertical="top" wrapText="1"/>
    </xf>
    <xf numFmtId="0" fontId="11" fillId="0" borderId="7"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3" xfId="0" applyFont="1" applyFill="1" applyBorder="1" applyAlignment="1">
      <alignment horizontal="left" vertical="top"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center" vertical="top"/>
    </xf>
    <xf numFmtId="0" fontId="9" fillId="0" borderId="0" xfId="0" applyFont="1" applyBorder="1" applyAlignment="1">
      <alignment horizontal="center"/>
    </xf>
    <xf numFmtId="0" fontId="9" fillId="0" borderId="0" xfId="0" applyFont="1" applyBorder="1" applyAlignment="1">
      <alignment horizontal="left" wrapText="1"/>
    </xf>
    <xf numFmtId="0" fontId="12" fillId="0" borderId="5" xfId="0" applyFont="1" applyFill="1" applyBorder="1" applyAlignment="1">
      <alignment horizontal="left" vertical="top" wrapText="1"/>
    </xf>
    <xf numFmtId="0" fontId="12" fillId="0" borderId="4" xfId="0" applyFont="1" applyFill="1" applyBorder="1" applyAlignment="1">
      <alignment horizontal="left" vertical="top" wrapText="1"/>
    </xf>
    <xf numFmtId="0" fontId="11" fillId="2" borderId="1" xfId="0" applyFont="1" applyFill="1" applyBorder="1" applyAlignment="1">
      <alignment horizontal="left" vertical="top" wrapText="1"/>
    </xf>
    <xf numFmtId="49" fontId="12" fillId="0" borderId="5" xfId="0" applyNumberFormat="1" applyFont="1" applyFill="1" applyBorder="1" applyAlignment="1">
      <alignment horizontal="left" vertical="top" wrapText="1"/>
    </xf>
    <xf numFmtId="49" fontId="12" fillId="0" borderId="4" xfId="0" applyNumberFormat="1" applyFont="1" applyFill="1" applyBorder="1" applyAlignment="1">
      <alignment horizontal="left" vertical="top" wrapText="1"/>
    </xf>
    <xf numFmtId="0" fontId="11" fillId="0" borderId="7" xfId="0" applyFont="1" applyFill="1" applyBorder="1" applyAlignment="1">
      <alignment horizontal="center" vertical="top" wrapText="1"/>
    </xf>
    <xf numFmtId="0" fontId="11" fillId="0" borderId="6"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7" xfId="0" applyFont="1" applyFill="1" applyBorder="1" applyAlignment="1">
      <alignment vertical="top" wrapText="1"/>
    </xf>
    <xf numFmtId="0" fontId="11" fillId="0" borderId="3" xfId="0" applyFont="1" applyFill="1" applyBorder="1" applyAlignment="1">
      <alignment vertical="top" wrapText="1"/>
    </xf>
    <xf numFmtId="0" fontId="11" fillId="0" borderId="1" xfId="0" applyFont="1" applyFill="1" applyBorder="1" applyAlignment="1">
      <alignment horizontal="center" vertical="top" wrapText="1"/>
    </xf>
    <xf numFmtId="0" fontId="11" fillId="5" borderId="1" xfId="0" applyFont="1" applyFill="1" applyBorder="1" applyAlignment="1"/>
    <xf numFmtId="0" fontId="13" fillId="5" borderId="1" xfId="0" applyFont="1" applyFill="1" applyBorder="1" applyAlignment="1"/>
    <xf numFmtId="0" fontId="11" fillId="2" borderId="1" xfId="0" applyFont="1" applyFill="1" applyBorder="1" applyAlignment="1"/>
    <xf numFmtId="0" fontId="11" fillId="2" borderId="5" xfId="0" applyFont="1" applyFill="1" applyBorder="1"/>
    <xf numFmtId="0" fontId="11" fillId="2" borderId="2" xfId="0" applyFont="1" applyFill="1" applyBorder="1"/>
    <xf numFmtId="0" fontId="11" fillId="6" borderId="1" xfId="0" applyFont="1" applyFill="1" applyBorder="1" applyAlignment="1">
      <alignment horizontal="left"/>
    </xf>
    <xf numFmtId="0" fontId="11" fillId="5" borderId="1" xfId="0" applyFont="1" applyFill="1" applyBorder="1" applyAlignment="1">
      <alignment horizontal="left"/>
    </xf>
    <xf numFmtId="0" fontId="11" fillId="6" borderId="1" xfId="0" applyFont="1" applyFill="1" applyBorder="1"/>
    <xf numFmtId="0" fontId="11" fillId="2" borderId="5" xfId="0" applyFont="1" applyFill="1" applyBorder="1" applyAlignment="1">
      <alignment horizontal="left" wrapText="1"/>
    </xf>
    <xf numFmtId="0" fontId="11" fillId="2" borderId="2" xfId="0" applyFont="1" applyFill="1" applyBorder="1" applyAlignment="1">
      <alignment horizontal="left" wrapText="1"/>
    </xf>
    <xf numFmtId="0" fontId="11" fillId="2" borderId="1" xfId="0" applyFont="1" applyFill="1" applyBorder="1" applyAlignment="1">
      <alignment horizontal="left"/>
    </xf>
    <xf numFmtId="0" fontId="11" fillId="4" borderId="1" xfId="0" applyFont="1" applyFill="1" applyBorder="1" applyAlignment="1">
      <alignment horizontal="left" wrapText="1"/>
    </xf>
    <xf numFmtId="0" fontId="11" fillId="2" borderId="5" xfId="0" applyFont="1" applyFill="1" applyBorder="1" applyAlignment="1">
      <alignment horizontal="left"/>
    </xf>
    <xf numFmtId="0" fontId="13" fillId="0" borderId="2" xfId="0" applyFont="1" applyBorder="1" applyAlignment="1">
      <alignment horizontal="left"/>
    </xf>
    <xf numFmtId="0" fontId="11" fillId="2" borderId="2" xfId="0" applyFont="1" applyFill="1" applyBorder="1" applyAlignment="1">
      <alignment horizontal="left"/>
    </xf>
    <xf numFmtId="0" fontId="11" fillId="6" borderId="5" xfId="0" applyFont="1" applyFill="1" applyBorder="1" applyAlignment="1">
      <alignment wrapText="1"/>
    </xf>
    <xf numFmtId="0" fontId="11" fillId="6" borderId="2" xfId="0" applyFont="1" applyFill="1" applyBorder="1" applyAlignment="1">
      <alignment wrapText="1"/>
    </xf>
    <xf numFmtId="0" fontId="11" fillId="4" borderId="1" xfId="0" applyFont="1" applyFill="1" applyBorder="1" applyAlignment="1">
      <alignment vertical="top" wrapText="1"/>
    </xf>
    <xf numFmtId="0" fontId="13" fillId="4" borderId="1" xfId="0" applyFont="1" applyFill="1" applyBorder="1" applyAlignment="1">
      <alignment vertical="top" wrapText="1"/>
    </xf>
    <xf numFmtId="49" fontId="12" fillId="2" borderId="5" xfId="0" applyNumberFormat="1" applyFont="1" applyFill="1" applyBorder="1" applyAlignment="1">
      <alignment horizontal="left" vertical="center" wrapText="1"/>
    </xf>
    <xf numFmtId="49" fontId="12" fillId="2" borderId="4"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0" fontId="23" fillId="0" borderId="3" xfId="0" applyFont="1" applyBorder="1" applyAlignment="1">
      <alignment wrapText="1"/>
    </xf>
    <xf numFmtId="0" fontId="12" fillId="2" borderId="2" xfId="0" applyFont="1" applyFill="1" applyBorder="1" applyAlignment="1">
      <alignment horizontal="left" vertical="center" wrapText="1"/>
    </xf>
    <xf numFmtId="0" fontId="9" fillId="2" borderId="7" xfId="0" applyFont="1" applyFill="1" applyBorder="1" applyAlignment="1">
      <alignment horizontal="center" vertical="top" wrapText="1"/>
    </xf>
    <xf numFmtId="0" fontId="9" fillId="2" borderId="6"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0" xfId="0" applyFont="1" applyFill="1" applyBorder="1" applyAlignment="1">
      <alignment horizontal="center"/>
    </xf>
    <xf numFmtId="0" fontId="9" fillId="0" borderId="1" xfId="0" applyFont="1" applyFill="1" applyBorder="1" applyAlignment="1">
      <alignment horizontal="center" vertical="center" wrapText="1"/>
    </xf>
    <xf numFmtId="0" fontId="11" fillId="2" borderId="0" xfId="0" applyFont="1" applyFill="1" applyAlignment="1">
      <alignment horizontal="left" vertical="center" wrapText="1"/>
    </xf>
    <xf numFmtId="4" fontId="9" fillId="0" borderId="1" xfId="0" applyNumberFormat="1" applyFont="1" applyFill="1" applyBorder="1" applyAlignment="1">
      <alignment horizontal="center" vertical="center" wrapText="1"/>
    </xf>
    <xf numFmtId="0" fontId="10" fillId="0" borderId="0" xfId="0" applyFont="1" applyFill="1" applyBorder="1" applyAlignment="1">
      <alignment horizontal="center" wrapText="1"/>
    </xf>
    <xf numFmtId="0" fontId="11" fillId="0" borderId="3" xfId="0" applyFont="1" applyFill="1" applyBorder="1" applyAlignment="1">
      <alignment horizontal="center" vertical="center" wrapText="1"/>
    </xf>
  </cellXfs>
  <cellStyles count="4">
    <cellStyle name="Обычный" xfId="0" builtinId="0"/>
    <cellStyle name="Обычный_Форма для согласования Ачинск" xfId="1"/>
    <cellStyle name="Финансовый" xfId="2" builtinId="3"/>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504825</xdr:colOff>
      <xdr:row>12</xdr:row>
      <xdr:rowOff>0</xdr:rowOff>
    </xdr:from>
    <xdr:to>
      <xdr:col>1</xdr:col>
      <xdr:colOff>0</xdr:colOff>
      <xdr:row>12</xdr:row>
      <xdr:rowOff>0</xdr:rowOff>
    </xdr:to>
    <xdr:sp macro="" textlink="">
      <xdr:nvSpPr>
        <xdr:cNvPr id="2049"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12</xdr:row>
      <xdr:rowOff>0</xdr:rowOff>
    </xdr:from>
    <xdr:to>
      <xdr:col>1</xdr:col>
      <xdr:colOff>0</xdr:colOff>
      <xdr:row>12</xdr:row>
      <xdr:rowOff>0</xdr:rowOff>
    </xdr:to>
    <xdr:sp macro="" textlink="">
      <xdr:nvSpPr>
        <xdr:cNvPr id="2050" name="WordArt 1"/>
        <xdr:cNvSpPr>
          <a:spLocks noChangeArrowheads="1" noChangeShapeType="1" noTextEdit="1"/>
        </xdr:cNvSpPr>
      </xdr:nvSpPr>
      <xdr:spPr bwMode="auto">
        <a:xfrm flipV="1">
          <a:off x="533400" y="9572625"/>
          <a:ext cx="24860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12</xdr:row>
      <xdr:rowOff>0</xdr:rowOff>
    </xdr:from>
    <xdr:to>
      <xdr:col>1</xdr:col>
      <xdr:colOff>0</xdr:colOff>
      <xdr:row>12</xdr:row>
      <xdr:rowOff>0</xdr:rowOff>
    </xdr:to>
    <xdr:sp macro="" textlink="">
      <xdr:nvSpPr>
        <xdr:cNvPr id="2051" name="WordArt 1"/>
        <xdr:cNvSpPr>
          <a:spLocks noChangeArrowheads="1" noChangeShapeType="1" noTextEdit="1"/>
        </xdr:cNvSpPr>
      </xdr:nvSpPr>
      <xdr:spPr bwMode="auto">
        <a:xfrm flipV="1">
          <a:off x="533400" y="9572625"/>
          <a:ext cx="24860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2"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3"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12</xdr:row>
      <xdr:rowOff>0</xdr:rowOff>
    </xdr:from>
    <xdr:to>
      <xdr:col>1</xdr:col>
      <xdr:colOff>0</xdr:colOff>
      <xdr:row>12</xdr:row>
      <xdr:rowOff>0</xdr:rowOff>
    </xdr:to>
    <xdr:sp macro="" textlink="">
      <xdr:nvSpPr>
        <xdr:cNvPr id="2054" name="WordArt 1"/>
        <xdr:cNvSpPr>
          <a:spLocks noChangeArrowheads="1" noChangeShapeType="1" noTextEdit="1"/>
        </xdr:cNvSpPr>
      </xdr:nvSpPr>
      <xdr:spPr bwMode="auto">
        <a:xfrm>
          <a:off x="504825" y="95726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371475</xdr:colOff>
      <xdr:row>10</xdr:row>
      <xdr:rowOff>0</xdr:rowOff>
    </xdr:from>
    <xdr:to>
      <xdr:col>1</xdr:col>
      <xdr:colOff>2628900</xdr:colOff>
      <xdr:row>10</xdr:row>
      <xdr:rowOff>0</xdr:rowOff>
    </xdr:to>
    <xdr:sp macro="" textlink="">
      <xdr:nvSpPr>
        <xdr:cNvPr id="3073" name="WordArt 1"/>
        <xdr:cNvSpPr>
          <a:spLocks noChangeArrowheads="1" noChangeShapeType="1" noTextEdit="1"/>
        </xdr:cNvSpPr>
      </xdr:nvSpPr>
      <xdr:spPr bwMode="auto">
        <a:xfrm>
          <a:off x="695325" y="4038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3074" name="WordArt 1"/>
        <xdr:cNvSpPr>
          <a:spLocks noChangeArrowheads="1" noChangeShapeType="1" noTextEdit="1"/>
        </xdr:cNvSpPr>
      </xdr:nvSpPr>
      <xdr:spPr bwMode="auto">
        <a:xfrm>
          <a:off x="695325" y="4038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3075" name="WordArt 1"/>
        <xdr:cNvSpPr>
          <a:spLocks noChangeArrowheads="1" noChangeShapeType="1" noTextEdit="1"/>
        </xdr:cNvSpPr>
      </xdr:nvSpPr>
      <xdr:spPr bwMode="auto">
        <a:xfrm>
          <a:off x="695325" y="4038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76"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3077" name="WordArt 1"/>
        <xdr:cNvSpPr>
          <a:spLocks noChangeArrowheads="1" noChangeShapeType="1" noTextEdit="1"/>
        </xdr:cNvSpPr>
      </xdr:nvSpPr>
      <xdr:spPr bwMode="auto">
        <a:xfrm flipV="1">
          <a:off x="857250" y="5734050"/>
          <a:ext cx="20955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78" name="WordArt 1"/>
        <xdr:cNvSpPr>
          <a:spLocks noChangeArrowheads="1" noChangeShapeType="1" noTextEdit="1"/>
        </xdr:cNvSpPr>
      </xdr:nvSpPr>
      <xdr:spPr bwMode="auto">
        <a:xfrm>
          <a:off x="828675" y="5734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79" name="WordArt 1"/>
        <xdr:cNvSpPr>
          <a:spLocks noChangeArrowheads="1" noChangeShapeType="1" noTextEdit="1"/>
        </xdr:cNvSpPr>
      </xdr:nvSpPr>
      <xdr:spPr bwMode="auto">
        <a:xfrm>
          <a:off x="828675" y="5734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3080" name="WordArt 1"/>
        <xdr:cNvSpPr>
          <a:spLocks noChangeArrowheads="1" noChangeShapeType="1" noTextEdit="1"/>
        </xdr:cNvSpPr>
      </xdr:nvSpPr>
      <xdr:spPr bwMode="auto">
        <a:xfrm>
          <a:off x="828675" y="573405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1"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2"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3"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4"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3085" name="WordArt 1"/>
        <xdr:cNvSpPr>
          <a:spLocks noChangeArrowheads="1" noChangeShapeType="1" noTextEdit="1"/>
        </xdr:cNvSpPr>
      </xdr:nvSpPr>
      <xdr:spPr bwMode="auto">
        <a:xfrm>
          <a:off x="695325" y="573405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371475</xdr:colOff>
      <xdr:row>10</xdr:row>
      <xdr:rowOff>0</xdr:rowOff>
    </xdr:from>
    <xdr:to>
      <xdr:col>1</xdr:col>
      <xdr:colOff>2628900</xdr:colOff>
      <xdr:row>10</xdr:row>
      <xdr:rowOff>0</xdr:rowOff>
    </xdr:to>
    <xdr:sp macro="" textlink="">
      <xdr:nvSpPr>
        <xdr:cNvPr id="4097"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4098"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0</xdr:rowOff>
    </xdr:from>
    <xdr:to>
      <xdr:col>1</xdr:col>
      <xdr:colOff>2628900</xdr:colOff>
      <xdr:row>10</xdr:row>
      <xdr:rowOff>0</xdr:rowOff>
    </xdr:to>
    <xdr:sp macro="" textlink="">
      <xdr:nvSpPr>
        <xdr:cNvPr id="4099" name="WordArt 1"/>
        <xdr:cNvSpPr>
          <a:spLocks noChangeArrowheads="1" noChangeShapeType="1" noTextEdit="1"/>
        </xdr:cNvSpPr>
      </xdr:nvSpPr>
      <xdr:spPr bwMode="auto">
        <a:xfrm>
          <a:off x="695325" y="32766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4100"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4101" name="WordArt 1"/>
        <xdr:cNvSpPr>
          <a:spLocks noChangeArrowheads="1" noChangeShapeType="1" noTextEdit="1"/>
        </xdr:cNvSpPr>
      </xdr:nvSpPr>
      <xdr:spPr bwMode="auto">
        <a:xfrm flipV="1">
          <a:off x="857250" y="6057900"/>
          <a:ext cx="20955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4102"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4103"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4104" name="WordArt 1"/>
        <xdr:cNvSpPr>
          <a:spLocks noChangeArrowheads="1" noChangeShapeType="1" noTextEdit="1"/>
        </xdr:cNvSpPr>
      </xdr:nvSpPr>
      <xdr:spPr bwMode="auto">
        <a:xfrm>
          <a:off x="828675" y="6057900"/>
          <a:ext cx="2124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4105"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4106"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4107"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4108"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2628900</xdr:colOff>
      <xdr:row>12</xdr:row>
      <xdr:rowOff>0</xdr:rowOff>
    </xdr:to>
    <xdr:sp macro="" textlink="">
      <xdr:nvSpPr>
        <xdr:cNvPr id="4109" name="WordArt 1"/>
        <xdr:cNvSpPr>
          <a:spLocks noChangeArrowheads="1" noChangeShapeType="1" noTextEdit="1"/>
        </xdr:cNvSpPr>
      </xdr:nvSpPr>
      <xdr:spPr bwMode="auto">
        <a:xfrm>
          <a:off x="695325" y="6057900"/>
          <a:ext cx="22574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371475</xdr:colOff>
      <xdr:row>10</xdr:row>
      <xdr:rowOff>342900</xdr:rowOff>
    </xdr:from>
    <xdr:to>
      <xdr:col>1</xdr:col>
      <xdr:colOff>3638550</xdr:colOff>
      <xdr:row>11</xdr:row>
      <xdr:rowOff>0</xdr:rowOff>
    </xdr:to>
    <xdr:sp macro="" textlink="">
      <xdr:nvSpPr>
        <xdr:cNvPr id="5121" name="WordArt 1"/>
        <xdr:cNvSpPr>
          <a:spLocks noChangeArrowheads="1" noChangeShapeType="1" noTextEdit="1"/>
        </xdr:cNvSpPr>
      </xdr:nvSpPr>
      <xdr:spPr bwMode="auto">
        <a:xfrm>
          <a:off x="847725" y="4152900"/>
          <a:ext cx="3267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11</xdr:row>
      <xdr:rowOff>0</xdr:rowOff>
    </xdr:from>
    <xdr:to>
      <xdr:col>2</xdr:col>
      <xdr:colOff>0</xdr:colOff>
      <xdr:row>11</xdr:row>
      <xdr:rowOff>0</xdr:rowOff>
    </xdr:to>
    <xdr:sp macro="" textlink="">
      <xdr:nvSpPr>
        <xdr:cNvPr id="5122" name="WordArt 1"/>
        <xdr:cNvSpPr>
          <a:spLocks noChangeArrowheads="1" noChangeShapeType="1" noTextEdit="1"/>
        </xdr:cNvSpPr>
      </xdr:nvSpPr>
      <xdr:spPr bwMode="auto">
        <a:xfrm flipV="1">
          <a:off x="1009650" y="4152900"/>
          <a:ext cx="39243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5123" name="WordArt 1"/>
        <xdr:cNvSpPr>
          <a:spLocks noChangeArrowheads="1" noChangeShapeType="1" noTextEdit="1"/>
        </xdr:cNvSpPr>
      </xdr:nvSpPr>
      <xdr:spPr bwMode="auto">
        <a:xfrm>
          <a:off x="981075" y="41529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5124" name="WordArt 1"/>
        <xdr:cNvSpPr>
          <a:spLocks noChangeArrowheads="1" noChangeShapeType="1" noTextEdit="1"/>
        </xdr:cNvSpPr>
      </xdr:nvSpPr>
      <xdr:spPr bwMode="auto">
        <a:xfrm>
          <a:off x="981075" y="41529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11</xdr:row>
      <xdr:rowOff>0</xdr:rowOff>
    </xdr:from>
    <xdr:to>
      <xdr:col>2</xdr:col>
      <xdr:colOff>0</xdr:colOff>
      <xdr:row>11</xdr:row>
      <xdr:rowOff>0</xdr:rowOff>
    </xdr:to>
    <xdr:sp macro="" textlink="">
      <xdr:nvSpPr>
        <xdr:cNvPr id="5125" name="WordArt 1"/>
        <xdr:cNvSpPr>
          <a:spLocks noChangeArrowheads="1" noChangeShapeType="1" noTextEdit="1"/>
        </xdr:cNvSpPr>
      </xdr:nvSpPr>
      <xdr:spPr bwMode="auto">
        <a:xfrm>
          <a:off x="981075" y="4152900"/>
          <a:ext cx="39528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10</xdr:row>
      <xdr:rowOff>342900</xdr:rowOff>
    </xdr:from>
    <xdr:to>
      <xdr:col>1</xdr:col>
      <xdr:colOff>3638550</xdr:colOff>
      <xdr:row>11</xdr:row>
      <xdr:rowOff>0</xdr:rowOff>
    </xdr:to>
    <xdr:sp macro="" textlink="">
      <xdr:nvSpPr>
        <xdr:cNvPr id="5126" name="WordArt 1"/>
        <xdr:cNvSpPr>
          <a:spLocks noChangeArrowheads="1" noChangeShapeType="1" noTextEdit="1"/>
        </xdr:cNvSpPr>
      </xdr:nvSpPr>
      <xdr:spPr bwMode="auto">
        <a:xfrm>
          <a:off x="847725" y="4152900"/>
          <a:ext cx="32670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12</xdr:row>
      <xdr:rowOff>0</xdr:rowOff>
    </xdr:from>
    <xdr:to>
      <xdr:col>5</xdr:col>
      <xdr:colOff>1219200</xdr:colOff>
      <xdr:row>12</xdr:row>
      <xdr:rowOff>0</xdr:rowOff>
    </xdr:to>
    <xdr:sp macro="" textlink="">
      <xdr:nvSpPr>
        <xdr:cNvPr id="1025" name="WordArt 1"/>
        <xdr:cNvSpPr>
          <a:spLocks noChangeArrowheads="1" noChangeShapeType="1" noTextEdit="1"/>
        </xdr:cNvSpPr>
      </xdr:nvSpPr>
      <xdr:spPr bwMode="auto">
        <a:xfrm flipH="1" flipV="1">
          <a:off x="2876550" y="5172075"/>
          <a:ext cx="33718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1026"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1027"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1028"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1029"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1030" name="WordArt 1"/>
        <xdr:cNvSpPr>
          <a:spLocks noChangeArrowheads="1" noChangeShapeType="1" noTextEdit="1"/>
        </xdr:cNvSpPr>
      </xdr:nvSpPr>
      <xdr:spPr bwMode="auto">
        <a:xfrm>
          <a:off x="733425" y="51720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1031" name="WordArt 1"/>
        <xdr:cNvSpPr>
          <a:spLocks noChangeArrowheads="1" noChangeShapeType="1" noTextEdit="1"/>
        </xdr:cNvSpPr>
      </xdr:nvSpPr>
      <xdr:spPr bwMode="auto">
        <a:xfrm>
          <a:off x="733425" y="51720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371475</xdr:colOff>
      <xdr:row>12</xdr:row>
      <xdr:rowOff>0</xdr:rowOff>
    </xdr:from>
    <xdr:to>
      <xdr:col>1</xdr:col>
      <xdr:colOff>2514600</xdr:colOff>
      <xdr:row>12</xdr:row>
      <xdr:rowOff>0</xdr:rowOff>
    </xdr:to>
    <xdr:sp macro="" textlink="">
      <xdr:nvSpPr>
        <xdr:cNvPr id="1032" name="WordArt 1"/>
        <xdr:cNvSpPr>
          <a:spLocks noChangeArrowheads="1" noChangeShapeType="1" noTextEdit="1"/>
        </xdr:cNvSpPr>
      </xdr:nvSpPr>
      <xdr:spPr bwMode="auto">
        <a:xfrm>
          <a:off x="733425" y="5172075"/>
          <a:ext cx="214312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1033" name="WordArt 1"/>
        <xdr:cNvSpPr>
          <a:spLocks noChangeArrowheads="1" noChangeShapeType="1" noTextEdit="1"/>
        </xdr:cNvSpPr>
      </xdr:nvSpPr>
      <xdr:spPr bwMode="auto">
        <a:xfrm flipV="1">
          <a:off x="895350" y="5172075"/>
          <a:ext cx="19812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533400</xdr:colOff>
      <xdr:row>12</xdr:row>
      <xdr:rowOff>0</xdr:rowOff>
    </xdr:from>
    <xdr:to>
      <xdr:col>2</xdr:col>
      <xdr:colOff>0</xdr:colOff>
      <xdr:row>12</xdr:row>
      <xdr:rowOff>0</xdr:rowOff>
    </xdr:to>
    <xdr:sp macro="" textlink="">
      <xdr:nvSpPr>
        <xdr:cNvPr id="1034" name="WordArt 1"/>
        <xdr:cNvSpPr>
          <a:spLocks noChangeArrowheads="1" noChangeShapeType="1" noTextEdit="1"/>
        </xdr:cNvSpPr>
      </xdr:nvSpPr>
      <xdr:spPr bwMode="auto">
        <a:xfrm flipV="1">
          <a:off x="895350" y="5172075"/>
          <a:ext cx="19812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5" name="WordArt 1"/>
        <xdr:cNvSpPr>
          <a:spLocks noChangeArrowheads="1" noChangeShapeType="1" noTextEdit="1"/>
        </xdr:cNvSpPr>
      </xdr:nvSpPr>
      <xdr:spPr bwMode="auto">
        <a:xfrm>
          <a:off x="866775" y="51720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6" name="WordArt 1"/>
        <xdr:cNvSpPr>
          <a:spLocks noChangeArrowheads="1" noChangeShapeType="1" noTextEdit="1"/>
        </xdr:cNvSpPr>
      </xdr:nvSpPr>
      <xdr:spPr bwMode="auto">
        <a:xfrm>
          <a:off x="866775" y="51720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1</xdr:col>
      <xdr:colOff>504825</xdr:colOff>
      <xdr:row>12</xdr:row>
      <xdr:rowOff>0</xdr:rowOff>
    </xdr:from>
    <xdr:to>
      <xdr:col>2</xdr:col>
      <xdr:colOff>0</xdr:colOff>
      <xdr:row>12</xdr:row>
      <xdr:rowOff>0</xdr:rowOff>
    </xdr:to>
    <xdr:sp macro="" textlink="">
      <xdr:nvSpPr>
        <xdr:cNvPr id="1037" name="WordArt 1"/>
        <xdr:cNvSpPr>
          <a:spLocks noChangeArrowheads="1" noChangeShapeType="1" noTextEdit="1"/>
        </xdr:cNvSpPr>
      </xdr:nvSpPr>
      <xdr:spPr bwMode="auto">
        <a:xfrm>
          <a:off x="866775" y="5172075"/>
          <a:ext cx="20097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1038"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1039"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6</xdr:row>
      <xdr:rowOff>0</xdr:rowOff>
    </xdr:from>
    <xdr:to>
      <xdr:col>2</xdr:col>
      <xdr:colOff>0</xdr:colOff>
      <xdr:row>6</xdr:row>
      <xdr:rowOff>0</xdr:rowOff>
    </xdr:to>
    <xdr:sp macro="" textlink="">
      <xdr:nvSpPr>
        <xdr:cNvPr id="1040" name="WordArt 1"/>
        <xdr:cNvSpPr>
          <a:spLocks noChangeArrowheads="1" noChangeShapeType="1" noTextEdit="1"/>
        </xdr:cNvSpPr>
      </xdr:nvSpPr>
      <xdr:spPr bwMode="auto">
        <a:xfrm flipV="1">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1041"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1042"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6</xdr:row>
      <xdr:rowOff>0</xdr:rowOff>
    </xdr:from>
    <xdr:to>
      <xdr:col>2</xdr:col>
      <xdr:colOff>0</xdr:colOff>
      <xdr:row>6</xdr:row>
      <xdr:rowOff>0</xdr:rowOff>
    </xdr:to>
    <xdr:sp macro="" textlink="">
      <xdr:nvSpPr>
        <xdr:cNvPr id="1043" name="WordArt 1"/>
        <xdr:cNvSpPr>
          <a:spLocks noChangeArrowheads="1" noChangeShapeType="1" noTextEdit="1"/>
        </xdr:cNvSpPr>
      </xdr:nvSpPr>
      <xdr:spPr bwMode="auto">
        <a:xfrm>
          <a:off x="361950" y="3171825"/>
          <a:ext cx="251460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504825</xdr:colOff>
      <xdr:row>0</xdr:row>
      <xdr:rowOff>0</xdr:rowOff>
    </xdr:from>
    <xdr:to>
      <xdr:col>2</xdr:col>
      <xdr:colOff>0</xdr:colOff>
      <xdr:row>0</xdr:row>
      <xdr:rowOff>0</xdr:rowOff>
    </xdr:to>
    <xdr:sp macro="" textlink="">
      <xdr:nvSpPr>
        <xdr:cNvPr id="6145"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0</xdr:row>
      <xdr:rowOff>0</xdr:rowOff>
    </xdr:from>
    <xdr:to>
      <xdr:col>2</xdr:col>
      <xdr:colOff>0</xdr:colOff>
      <xdr:row>0</xdr:row>
      <xdr:rowOff>0</xdr:rowOff>
    </xdr:to>
    <xdr:sp macro="" textlink="">
      <xdr:nvSpPr>
        <xdr:cNvPr id="6146" name="WordArt 1"/>
        <xdr:cNvSpPr>
          <a:spLocks noChangeArrowheads="1" noChangeShapeType="1" noTextEdit="1"/>
        </xdr:cNvSpPr>
      </xdr:nvSpPr>
      <xdr:spPr bwMode="auto">
        <a:xfrm flipV="1">
          <a:off x="533400" y="0"/>
          <a:ext cx="19335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533400</xdr:colOff>
      <xdr:row>0</xdr:row>
      <xdr:rowOff>0</xdr:rowOff>
    </xdr:from>
    <xdr:to>
      <xdr:col>2</xdr:col>
      <xdr:colOff>0</xdr:colOff>
      <xdr:row>0</xdr:row>
      <xdr:rowOff>0</xdr:rowOff>
    </xdr:to>
    <xdr:sp macro="" textlink="">
      <xdr:nvSpPr>
        <xdr:cNvPr id="6147" name="WordArt 1"/>
        <xdr:cNvSpPr>
          <a:spLocks noChangeArrowheads="1" noChangeShapeType="1" noTextEdit="1"/>
        </xdr:cNvSpPr>
      </xdr:nvSpPr>
      <xdr:spPr bwMode="auto">
        <a:xfrm flipV="1">
          <a:off x="533400" y="0"/>
          <a:ext cx="1933575"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48"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49"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twoCellAnchor>
    <xdr:from>
      <xdr:col>0</xdr:col>
      <xdr:colOff>504825</xdr:colOff>
      <xdr:row>0</xdr:row>
      <xdr:rowOff>0</xdr:rowOff>
    </xdr:from>
    <xdr:to>
      <xdr:col>2</xdr:col>
      <xdr:colOff>0</xdr:colOff>
      <xdr:row>0</xdr:row>
      <xdr:rowOff>0</xdr:rowOff>
    </xdr:to>
    <xdr:sp macro="" textlink="">
      <xdr:nvSpPr>
        <xdr:cNvPr id="6150" name="WordArt 1"/>
        <xdr:cNvSpPr>
          <a:spLocks noChangeArrowheads="1" noChangeShapeType="1" noTextEdit="1"/>
        </xdr:cNvSpPr>
      </xdr:nvSpPr>
      <xdr:spPr bwMode="auto">
        <a:xfrm>
          <a:off x="504825" y="0"/>
          <a:ext cx="1962150" cy="0"/>
        </a:xfrm>
        <a:prstGeom prst="rect">
          <a:avLst/>
        </a:prstGeom>
      </xdr:spPr>
      <xdr:txBody>
        <a:bodyPr wrap="none" fromWordArt="1">
          <a:prstTxWarp prst="textSlantUp">
            <a:avLst>
              <a:gd name="adj" fmla="val 32056"/>
            </a:avLst>
          </a:prstTxWarp>
        </a:bodyPr>
        <a:lstStyle/>
        <a:p>
          <a:pPr algn="ctr" rtl="0"/>
          <a:endParaRPr lang="ru-RU" sz="3600" u="sng" strike="sngStrike" kern="10" cap="small" spc="0">
            <a:ln w="9525">
              <a:solidFill>
                <a:srgbClr val="FFFFFF"/>
              </a:solidFill>
              <a:round/>
              <a:headEnd/>
              <a:tailEnd/>
            </a:ln>
            <a:gradFill rotWithShape="1">
              <a:gsLst>
                <a:gs pos="0">
                  <a:srgbClr val="FFFFFF"/>
                </a:gs>
                <a:gs pos="100000">
                  <a:srgbClr val="C0C0C0"/>
                </a:gs>
              </a:gsLst>
              <a:lin ang="5400000" scaled="1"/>
            </a:gradFill>
            <a:effectLst>
              <a:outerShdw dist="53882" dir="2700000" algn="ctr" rotWithShape="0">
                <a:srgbClr val="9999FF">
                  <a:alpha val="79999"/>
                </a:srgbClr>
              </a:outerShdw>
            </a:effectLst>
            <a:latin typeface="Impact"/>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zoomScale="50" workbookViewId="0">
      <selection activeCell="P13" sqref="P13"/>
    </sheetView>
  </sheetViews>
  <sheetFormatPr defaultColWidth="14.7109375" defaultRowHeight="39" customHeight="1" x14ac:dyDescent="0.3"/>
  <cols>
    <col min="1" max="1" width="45.28515625" style="4" customWidth="1"/>
    <col min="2" max="2" width="21.5703125" style="2" customWidth="1"/>
    <col min="3" max="4" width="23.7109375" style="2" customWidth="1"/>
    <col min="5" max="5" width="23.28515625" style="2" customWidth="1"/>
    <col min="6" max="6" width="24.28515625" style="2" customWidth="1"/>
    <col min="7" max="7" width="20.85546875" style="1" customWidth="1"/>
    <col min="8" max="8" width="23.140625" style="1" customWidth="1"/>
    <col min="9" max="9" width="25.42578125" style="1" customWidth="1"/>
    <col min="10" max="10" width="28.85546875" style="1" customWidth="1"/>
    <col min="11" max="11" width="27.42578125" style="1" customWidth="1"/>
    <col min="12" max="22" width="9.140625" style="1" customWidth="1"/>
    <col min="23" max="248" width="9.140625" style="2" customWidth="1"/>
    <col min="249" max="249" width="7.7109375" style="2" customWidth="1"/>
    <col min="250" max="250" width="21.5703125" style="2" customWidth="1"/>
    <col min="251" max="251" width="72.5703125" style="2" customWidth="1"/>
    <col min="252" max="16384" width="14.7109375" style="2"/>
  </cols>
  <sheetData>
    <row r="1" spans="1:12" ht="152.25" customHeight="1" x14ac:dyDescent="0.4">
      <c r="A1" s="21"/>
      <c r="B1" s="187"/>
      <c r="C1" s="187"/>
      <c r="D1" s="187"/>
      <c r="E1" s="187"/>
      <c r="F1" s="187"/>
      <c r="G1" s="19"/>
      <c r="H1" s="187" t="s">
        <v>56</v>
      </c>
      <c r="I1" s="187"/>
      <c r="J1" s="187"/>
      <c r="K1" s="187"/>
      <c r="L1" s="20"/>
    </row>
    <row r="2" spans="1:12" ht="36" customHeight="1" x14ac:dyDescent="0.4">
      <c r="A2" s="21"/>
      <c r="B2" s="187"/>
      <c r="C2" s="187"/>
      <c r="D2" s="187"/>
      <c r="E2" s="187"/>
      <c r="F2" s="187"/>
      <c r="G2" s="18"/>
      <c r="H2" s="18"/>
      <c r="I2" s="18"/>
      <c r="J2" s="18"/>
      <c r="K2" s="18"/>
      <c r="L2" s="20"/>
    </row>
    <row r="3" spans="1:12" ht="48" customHeight="1" x14ac:dyDescent="0.3">
      <c r="A3" s="188" t="s">
        <v>57</v>
      </c>
      <c r="B3" s="188"/>
      <c r="C3" s="188"/>
      <c r="D3" s="188"/>
      <c r="E3" s="188"/>
      <c r="F3" s="188"/>
      <c r="G3" s="188"/>
      <c r="H3" s="188"/>
      <c r="I3" s="188"/>
      <c r="J3" s="188"/>
      <c r="K3" s="188"/>
    </row>
    <row r="4" spans="1:12" ht="66" customHeight="1" x14ac:dyDescent="0.3">
      <c r="A4" s="189" t="s">
        <v>11</v>
      </c>
      <c r="B4" s="190" t="s">
        <v>12</v>
      </c>
      <c r="C4" s="190"/>
      <c r="D4" s="190"/>
      <c r="E4" s="190"/>
      <c r="F4" s="190"/>
      <c r="G4" s="190" t="s">
        <v>13</v>
      </c>
      <c r="H4" s="190"/>
      <c r="I4" s="190"/>
      <c r="J4" s="190"/>
      <c r="K4" s="190"/>
    </row>
    <row r="5" spans="1:12" ht="189.75" customHeight="1" x14ac:dyDescent="0.3">
      <c r="A5" s="189"/>
      <c r="B5" s="14" t="s">
        <v>6</v>
      </c>
      <c r="C5" s="3" t="s">
        <v>2</v>
      </c>
      <c r="D5" s="3" t="s">
        <v>3</v>
      </c>
      <c r="E5" s="3" t="s">
        <v>4</v>
      </c>
      <c r="F5" s="3" t="s">
        <v>5</v>
      </c>
      <c r="G5" s="14" t="s">
        <v>6</v>
      </c>
      <c r="H5" s="3" t="s">
        <v>2</v>
      </c>
      <c r="I5" s="3" t="s">
        <v>3</v>
      </c>
      <c r="J5" s="3" t="s">
        <v>4</v>
      </c>
      <c r="K5" s="3" t="s">
        <v>5</v>
      </c>
    </row>
    <row r="6" spans="1:12" ht="41.25" customHeight="1" x14ac:dyDescent="0.3">
      <c r="A6" s="184" t="s">
        <v>14</v>
      </c>
      <c r="B6" s="184"/>
      <c r="C6" s="184"/>
      <c r="D6" s="184"/>
      <c r="E6" s="184"/>
      <c r="F6" s="184"/>
      <c r="G6" s="184"/>
      <c r="H6" s="184"/>
      <c r="I6" s="184"/>
      <c r="J6" s="184"/>
      <c r="K6" s="184"/>
    </row>
    <row r="7" spans="1:12" ht="40.5" customHeight="1" x14ac:dyDescent="0.3">
      <c r="A7" s="185" t="s">
        <v>15</v>
      </c>
      <c r="B7" s="185"/>
      <c r="C7" s="185"/>
      <c r="D7" s="185"/>
      <c r="E7" s="185"/>
      <c r="F7" s="185"/>
      <c r="G7" s="185"/>
      <c r="H7" s="185"/>
      <c r="I7" s="185"/>
      <c r="J7" s="185"/>
      <c r="K7" s="185"/>
    </row>
    <row r="8" spans="1:12" ht="40.5" customHeight="1" x14ac:dyDescent="0.3">
      <c r="A8" s="16" t="s">
        <v>9</v>
      </c>
      <c r="B8" s="15"/>
      <c r="C8" s="15"/>
      <c r="D8" s="15"/>
      <c r="E8" s="15"/>
      <c r="F8" s="15"/>
      <c r="G8" s="15"/>
      <c r="H8" s="15"/>
      <c r="I8" s="15"/>
      <c r="J8" s="15"/>
      <c r="K8" s="15"/>
    </row>
    <row r="9" spans="1:12" ht="26.25" x14ac:dyDescent="0.3">
      <c r="A9" s="17" t="s">
        <v>16</v>
      </c>
      <c r="B9" s="24"/>
      <c r="C9" s="24"/>
      <c r="D9" s="24"/>
      <c r="E9" s="24"/>
      <c r="F9" s="24"/>
      <c r="G9" s="15"/>
      <c r="H9" s="15"/>
      <c r="I9" s="15"/>
      <c r="J9" s="15"/>
      <c r="K9" s="15"/>
    </row>
    <row r="10" spans="1:12" ht="26.25" x14ac:dyDescent="0.3">
      <c r="A10" s="17" t="s">
        <v>17</v>
      </c>
      <c r="B10" s="24"/>
      <c r="C10" s="24"/>
      <c r="D10" s="24"/>
      <c r="E10" s="24"/>
      <c r="F10" s="24"/>
      <c r="G10" s="15"/>
      <c r="H10" s="15"/>
      <c r="I10" s="15"/>
      <c r="J10" s="15"/>
      <c r="K10" s="15"/>
    </row>
    <row r="11" spans="1:12" ht="41.25" customHeight="1" x14ac:dyDescent="0.3">
      <c r="A11" s="15"/>
      <c r="B11" s="15"/>
      <c r="C11" s="15"/>
      <c r="D11" s="15"/>
      <c r="E11" s="15"/>
      <c r="F11" s="15"/>
      <c r="G11" s="15"/>
      <c r="H11" s="15"/>
      <c r="I11" s="15"/>
      <c r="J11" s="15"/>
      <c r="K11" s="15"/>
    </row>
    <row r="12" spans="1:12" ht="45.75" customHeight="1" x14ac:dyDescent="0.3">
      <c r="A12" s="23"/>
      <c r="B12" s="24"/>
      <c r="C12" s="24"/>
      <c r="D12" s="24"/>
      <c r="E12" s="24"/>
      <c r="F12" s="24"/>
      <c r="G12" s="15"/>
      <c r="H12" s="15"/>
      <c r="I12" s="15"/>
      <c r="J12" s="15"/>
      <c r="K12" s="15"/>
    </row>
    <row r="13" spans="1:12" ht="47.25" customHeight="1" x14ac:dyDescent="0.3">
      <c r="A13" s="23"/>
      <c r="B13" s="24"/>
      <c r="C13" s="15"/>
      <c r="D13" s="24"/>
      <c r="E13" s="24"/>
      <c r="F13" s="24"/>
      <c r="G13" s="15"/>
      <c r="H13" s="15"/>
      <c r="I13" s="15"/>
      <c r="J13" s="15"/>
      <c r="K13" s="15"/>
    </row>
    <row r="14" spans="1:12" ht="84" customHeight="1" x14ac:dyDescent="0.4">
      <c r="A14" s="12" t="s">
        <v>58</v>
      </c>
      <c r="B14" s="10"/>
      <c r="C14" s="9"/>
      <c r="D14" s="10"/>
      <c r="E14" s="186" t="s">
        <v>10</v>
      </c>
      <c r="F14" s="186"/>
      <c r="G14" s="22"/>
      <c r="H14" s="22"/>
      <c r="I14" s="22"/>
      <c r="J14" s="22"/>
      <c r="K14" s="22"/>
    </row>
    <row r="15" spans="1:12" ht="42.75" customHeight="1" x14ac:dyDescent="0.3">
      <c r="A15" s="8"/>
      <c r="B15" s="10"/>
      <c r="C15" s="9"/>
      <c r="D15" s="10"/>
      <c r="E15" s="10"/>
      <c r="F15" s="10"/>
    </row>
    <row r="16" spans="1:12" ht="20.25" x14ac:dyDescent="0.3"/>
    <row r="17" spans="1:22" s="6" customFormat="1" ht="54" customHeight="1" x14ac:dyDescent="0.3">
      <c r="A17" s="5"/>
      <c r="B17" s="11"/>
      <c r="C17" s="11"/>
      <c r="D17" s="11"/>
      <c r="E17" s="11"/>
      <c r="F17" s="11"/>
      <c r="G17" s="7"/>
      <c r="H17" s="7"/>
      <c r="I17" s="7"/>
      <c r="J17" s="7"/>
      <c r="K17" s="19"/>
      <c r="L17" s="18"/>
      <c r="M17" s="7"/>
      <c r="N17" s="7"/>
      <c r="O17" s="7"/>
      <c r="P17" s="7"/>
      <c r="Q17" s="7"/>
      <c r="R17" s="7"/>
      <c r="S17" s="7"/>
      <c r="T17" s="7"/>
      <c r="U17" s="7"/>
      <c r="V17" s="7"/>
    </row>
    <row r="18" spans="1:22" ht="15" customHeight="1" x14ac:dyDescent="0.3">
      <c r="G18" s="2"/>
      <c r="H18" s="2"/>
      <c r="I18" s="2"/>
      <c r="J18" s="2"/>
      <c r="K18" s="2"/>
      <c r="L18" s="2"/>
      <c r="M18" s="2"/>
      <c r="N18" s="2"/>
      <c r="O18" s="2"/>
      <c r="P18" s="2"/>
      <c r="Q18" s="2"/>
      <c r="R18" s="2"/>
      <c r="S18" s="2"/>
      <c r="T18" s="2"/>
      <c r="U18" s="2"/>
      <c r="V18" s="2"/>
    </row>
    <row r="19" spans="1:22" ht="96" customHeight="1" x14ac:dyDescent="0.4">
      <c r="A19" s="13"/>
    </row>
    <row r="24" spans="1:22" ht="39" customHeight="1" x14ac:dyDescent="0.3">
      <c r="G24" s="187"/>
      <c r="H24" s="187"/>
      <c r="I24" s="187"/>
      <c r="J24" s="187"/>
      <c r="K24" s="187"/>
    </row>
    <row r="25" spans="1:22" ht="159" customHeight="1" x14ac:dyDescent="0.3">
      <c r="G25" s="187"/>
      <c r="H25" s="187"/>
      <c r="I25" s="187"/>
      <c r="J25" s="187"/>
      <c r="K25" s="187"/>
    </row>
  </sheetData>
  <mergeCells count="10">
    <mergeCell ref="A6:K6"/>
    <mergeCell ref="A7:K7"/>
    <mergeCell ref="E14:F14"/>
    <mergeCell ref="G24:K25"/>
    <mergeCell ref="B1:F2"/>
    <mergeCell ref="A3:K3"/>
    <mergeCell ref="A4:A5"/>
    <mergeCell ref="B4:F4"/>
    <mergeCell ref="G4:K4"/>
    <mergeCell ref="H1:K1"/>
  </mergeCells>
  <phoneticPr fontId="6" type="noConversion"/>
  <pageMargins left="0.4" right="0.45" top="0.71" bottom="1" header="0.5" footer="0.5"/>
  <pageSetup paperSize="9"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P20"/>
  <sheetViews>
    <sheetView tabSelected="1" view="pageBreakPreview" zoomScale="75" zoomScaleNormal="75" workbookViewId="0">
      <selection activeCell="E11" sqref="E11"/>
    </sheetView>
  </sheetViews>
  <sheetFormatPr defaultRowHeight="15.75" x14ac:dyDescent="0.25"/>
  <cols>
    <col min="1" max="1" width="4.85546875" style="39" customWidth="1"/>
    <col min="2" max="2" width="39.42578125" style="38" customWidth="1"/>
    <col min="3" max="3" width="21.7109375" style="38" customWidth="1"/>
    <col min="4" max="4" width="18.7109375" style="38" customWidth="1"/>
    <col min="5" max="5" width="13.140625" style="39" customWidth="1"/>
    <col min="6" max="7" width="13" style="39" customWidth="1"/>
    <col min="8" max="8" width="12.85546875" style="39" customWidth="1"/>
    <col min="9" max="9" width="13.28515625" style="39" customWidth="1"/>
    <col min="10" max="10" width="12.85546875" style="39" customWidth="1"/>
    <col min="11" max="11" width="13.140625" style="39" customWidth="1"/>
    <col min="12" max="14" width="13" style="39" customWidth="1"/>
    <col min="15" max="15" width="13.140625" style="39" customWidth="1"/>
    <col min="16" max="16" width="12" style="39" customWidth="1"/>
    <col min="17" max="16384" width="9.140625" style="39"/>
  </cols>
  <sheetData>
    <row r="1" spans="1:16" ht="26.25" customHeight="1" x14ac:dyDescent="0.25">
      <c r="A1" s="200" t="s">
        <v>145</v>
      </c>
      <c r="B1" s="200"/>
      <c r="C1" s="200"/>
      <c r="D1" s="200"/>
      <c r="E1" s="200"/>
      <c r="F1" s="200"/>
      <c r="G1" s="200"/>
      <c r="H1" s="200"/>
      <c r="I1" s="200"/>
      <c r="J1" s="200"/>
      <c r="K1" s="200"/>
      <c r="L1" s="200"/>
      <c r="M1" s="200"/>
      <c r="N1" s="200"/>
      <c r="O1" s="200"/>
      <c r="P1" s="200"/>
    </row>
    <row r="2" spans="1:16" ht="24" customHeight="1" x14ac:dyDescent="0.25">
      <c r="A2" s="194" t="s">
        <v>167</v>
      </c>
      <c r="B2" s="194"/>
      <c r="C2" s="194"/>
      <c r="D2" s="194"/>
      <c r="E2" s="195"/>
      <c r="F2" s="195"/>
      <c r="G2" s="195"/>
      <c r="H2" s="195"/>
      <c r="I2" s="195"/>
      <c r="J2" s="195"/>
      <c r="K2" s="195"/>
      <c r="L2" s="195"/>
      <c r="M2" s="195"/>
      <c r="N2" s="195"/>
      <c r="O2" s="195"/>
    </row>
    <row r="3" spans="1:16" ht="31.5" customHeight="1" x14ac:dyDescent="0.25">
      <c r="A3" s="196" t="s">
        <v>25</v>
      </c>
      <c r="B3" s="196" t="s">
        <v>204</v>
      </c>
      <c r="C3" s="196" t="s">
        <v>66</v>
      </c>
      <c r="D3" s="196" t="s">
        <v>22</v>
      </c>
      <c r="E3" s="201" t="s">
        <v>202</v>
      </c>
      <c r="F3" s="201"/>
      <c r="G3" s="201"/>
      <c r="H3" s="201"/>
      <c r="I3" s="201"/>
      <c r="J3" s="201"/>
      <c r="K3" s="201"/>
      <c r="L3" s="201"/>
      <c r="M3" s="201"/>
      <c r="N3" s="201"/>
      <c r="O3" s="201"/>
      <c r="P3" s="201"/>
    </row>
    <row r="4" spans="1:16" ht="15.75" customHeight="1" x14ac:dyDescent="0.25">
      <c r="A4" s="197"/>
      <c r="B4" s="197"/>
      <c r="C4" s="197"/>
      <c r="D4" s="197"/>
      <c r="E4" s="201"/>
      <c r="F4" s="201"/>
      <c r="G4" s="201"/>
      <c r="H4" s="201"/>
      <c r="I4" s="201"/>
      <c r="J4" s="201"/>
      <c r="K4" s="201"/>
      <c r="L4" s="201"/>
      <c r="M4" s="201"/>
      <c r="N4" s="201"/>
      <c r="O4" s="201"/>
      <c r="P4" s="201"/>
    </row>
    <row r="5" spans="1:16" x14ac:dyDescent="0.25">
      <c r="A5" s="197"/>
      <c r="B5" s="197"/>
      <c r="C5" s="197"/>
      <c r="D5" s="197"/>
      <c r="E5" s="199">
        <v>2015</v>
      </c>
      <c r="F5" s="199">
        <v>22016</v>
      </c>
      <c r="G5" s="199">
        <v>2017</v>
      </c>
      <c r="H5" s="199">
        <v>2018</v>
      </c>
      <c r="I5" s="199">
        <v>2019</v>
      </c>
      <c r="J5" s="199">
        <v>2020</v>
      </c>
      <c r="K5" s="199">
        <v>2021</v>
      </c>
      <c r="L5" s="199">
        <v>2022</v>
      </c>
      <c r="M5" s="199">
        <v>2023</v>
      </c>
      <c r="N5" s="199">
        <v>2024</v>
      </c>
      <c r="O5" s="199">
        <v>2025</v>
      </c>
      <c r="P5" s="199">
        <v>2026</v>
      </c>
    </row>
    <row r="6" spans="1:16" ht="31.5" customHeight="1" x14ac:dyDescent="0.25">
      <c r="A6" s="198"/>
      <c r="B6" s="198"/>
      <c r="C6" s="198"/>
      <c r="D6" s="198"/>
      <c r="E6" s="199"/>
      <c r="F6" s="199"/>
      <c r="G6" s="199"/>
      <c r="H6" s="199"/>
      <c r="I6" s="199"/>
      <c r="J6" s="199"/>
      <c r="K6" s="199"/>
      <c r="L6" s="199"/>
      <c r="M6" s="199"/>
      <c r="N6" s="199"/>
      <c r="O6" s="199"/>
      <c r="P6" s="199"/>
    </row>
    <row r="7" spans="1:16" x14ac:dyDescent="0.25">
      <c r="A7" s="43">
        <v>1</v>
      </c>
      <c r="B7" s="40">
        <v>2</v>
      </c>
      <c r="C7" s="71">
        <v>3</v>
      </c>
      <c r="D7" s="42">
        <v>4</v>
      </c>
      <c r="E7" s="170">
        <v>5</v>
      </c>
      <c r="F7" s="170">
        <v>6</v>
      </c>
      <c r="G7" s="170">
        <v>7</v>
      </c>
      <c r="H7" s="170">
        <v>8</v>
      </c>
      <c r="I7" s="170">
        <v>9</v>
      </c>
      <c r="J7" s="170">
        <v>10</v>
      </c>
      <c r="K7" s="170">
        <v>11</v>
      </c>
      <c r="L7" s="170">
        <v>12</v>
      </c>
      <c r="M7" s="170">
        <v>13</v>
      </c>
      <c r="N7" s="170">
        <v>14</v>
      </c>
      <c r="O7" s="170">
        <v>15</v>
      </c>
      <c r="P7" s="170">
        <v>16</v>
      </c>
    </row>
    <row r="8" spans="1:16" ht="62.25" customHeight="1" x14ac:dyDescent="0.25">
      <c r="A8" s="72"/>
      <c r="B8" s="44" t="s">
        <v>88</v>
      </c>
      <c r="C8" s="92" t="s">
        <v>87</v>
      </c>
      <c r="D8" s="46">
        <f>SUM(E8:P8)</f>
        <v>780252.58779999986</v>
      </c>
      <c r="E8" s="46">
        <f>E11+E13</f>
        <v>60084.574999999997</v>
      </c>
      <c r="F8" s="46">
        <f t="shared" ref="F8:O8" si="0">F11+F13</f>
        <v>50332.811000000002</v>
      </c>
      <c r="G8" s="46">
        <f t="shared" si="0"/>
        <v>52389.517000000007</v>
      </c>
      <c r="H8" s="46">
        <f t="shared" si="0"/>
        <v>51237.308000000005</v>
      </c>
      <c r="I8" s="46">
        <f t="shared" si="0"/>
        <v>57561.925999999999</v>
      </c>
      <c r="J8" s="46">
        <f t="shared" si="0"/>
        <v>62500.506999999998</v>
      </c>
      <c r="K8" s="46">
        <f t="shared" si="0"/>
        <v>64945.448059999995</v>
      </c>
      <c r="L8" s="46">
        <f t="shared" si="0"/>
        <v>70930.444399999993</v>
      </c>
      <c r="M8" s="46">
        <f t="shared" si="0"/>
        <v>84891.806060000003</v>
      </c>
      <c r="N8" s="46">
        <f t="shared" si="0"/>
        <v>88247.589680000005</v>
      </c>
      <c r="O8" s="46">
        <f t="shared" si="0"/>
        <v>68559.327799999999</v>
      </c>
      <c r="P8" s="46">
        <f t="shared" ref="P8" si="1">P11+P13</f>
        <v>68571.327799999999</v>
      </c>
    </row>
    <row r="9" spans="1:16" ht="36.75" customHeight="1" x14ac:dyDescent="0.25">
      <c r="A9" s="191" t="s">
        <v>92</v>
      </c>
      <c r="B9" s="192"/>
      <c r="C9" s="192"/>
      <c r="D9" s="192"/>
      <c r="E9" s="48"/>
      <c r="F9" s="48"/>
      <c r="G9" s="48"/>
      <c r="H9" s="48"/>
      <c r="I9" s="48"/>
      <c r="J9" s="48"/>
      <c r="K9" s="48"/>
      <c r="L9" s="48"/>
      <c r="M9" s="48"/>
      <c r="N9" s="48"/>
      <c r="O9" s="48"/>
      <c r="P9" s="48"/>
    </row>
    <row r="10" spans="1:16" ht="58.5" customHeight="1" x14ac:dyDescent="0.25">
      <c r="A10" s="191" t="s">
        <v>93</v>
      </c>
      <c r="B10" s="193"/>
      <c r="C10" s="192"/>
      <c r="D10" s="192"/>
      <c r="E10" s="48"/>
      <c r="F10" s="48"/>
      <c r="G10" s="48"/>
      <c r="H10" s="48"/>
      <c r="I10" s="48"/>
      <c r="J10" s="48"/>
      <c r="K10" s="48"/>
      <c r="L10" s="48"/>
      <c r="M10" s="48"/>
      <c r="N10" s="48"/>
      <c r="O10" s="48"/>
      <c r="P10" s="48"/>
    </row>
    <row r="11" spans="1:16" ht="100.5" customHeight="1" x14ac:dyDescent="0.25">
      <c r="A11" s="80" t="s">
        <v>69</v>
      </c>
      <c r="B11" s="80" t="s">
        <v>89</v>
      </c>
      <c r="C11" s="161" t="s">
        <v>61</v>
      </c>
      <c r="D11" s="149">
        <f>SUM(E11:P11)</f>
        <v>239399.32663999998</v>
      </c>
      <c r="E11" s="149">
        <v>19138.954000000002</v>
      </c>
      <c r="F11" s="149">
        <v>18178.210999999999</v>
      </c>
      <c r="G11" s="149">
        <v>19115.003000000001</v>
      </c>
      <c r="H11" s="149">
        <v>17092.424999999999</v>
      </c>
      <c r="I11" s="149">
        <v>19733.807000000001</v>
      </c>
      <c r="J11" s="149">
        <v>19666.55</v>
      </c>
      <c r="K11" s="149">
        <v>18628.503000000001</v>
      </c>
      <c r="L11" s="151">
        <v>24009.740399999999</v>
      </c>
      <c r="M11" s="178">
        <v>30548.965240000001</v>
      </c>
      <c r="N11" s="178">
        <f>'Приложение 1.1 к МП'!L11</f>
        <v>26053.697999999997</v>
      </c>
      <c r="O11" s="178">
        <f>'Приложение 1.1 к МП'!P11</f>
        <v>13610.735000000001</v>
      </c>
      <c r="P11" s="179">
        <f>'Приложение 1.1 к МП'!T11</f>
        <v>13622.735000000001</v>
      </c>
    </row>
    <row r="12" spans="1:16" ht="33" customHeight="1" x14ac:dyDescent="0.25">
      <c r="A12" s="191" t="s">
        <v>94</v>
      </c>
      <c r="B12" s="192"/>
      <c r="C12" s="192"/>
      <c r="D12" s="192"/>
      <c r="E12" s="76"/>
      <c r="F12" s="76"/>
      <c r="G12" s="76"/>
      <c r="H12" s="76"/>
      <c r="I12" s="76"/>
      <c r="J12" s="76"/>
      <c r="K12" s="83"/>
      <c r="L12" s="148"/>
      <c r="M12" s="180"/>
      <c r="N12" s="180"/>
      <c r="O12" s="180"/>
      <c r="P12" s="181"/>
    </row>
    <row r="13" spans="1:16" ht="84" customHeight="1" x14ac:dyDescent="0.25">
      <c r="A13" s="157" t="s">
        <v>74</v>
      </c>
      <c r="B13" s="157" t="s">
        <v>90</v>
      </c>
      <c r="C13" s="157" t="s">
        <v>61</v>
      </c>
      <c r="D13" s="149">
        <f>SUM(E13:P13)</f>
        <v>540853.26115999999</v>
      </c>
      <c r="E13" s="150">
        <v>40945.620999999999</v>
      </c>
      <c r="F13" s="150">
        <v>32154.6</v>
      </c>
      <c r="G13" s="150">
        <v>33274.514000000003</v>
      </c>
      <c r="H13" s="150">
        <v>34144.883000000002</v>
      </c>
      <c r="I13" s="150">
        <v>37828.118999999999</v>
      </c>
      <c r="J13" s="150">
        <v>42833.957000000002</v>
      </c>
      <c r="K13" s="149">
        <f>46316.94506</f>
        <v>46316.945059999998</v>
      </c>
      <c r="L13" s="151">
        <v>46920.703999999998</v>
      </c>
      <c r="M13" s="178">
        <v>54342.840819999998</v>
      </c>
      <c r="N13" s="151">
        <f>'Приложение 1.1 к МП'!L13</f>
        <v>62193.891680000001</v>
      </c>
      <c r="O13" s="178">
        <f>'Приложение 1.1 к МП'!P13</f>
        <v>54948.592799999999</v>
      </c>
      <c r="P13" s="179">
        <f>'Приложение 1.1 к МП'!T13</f>
        <v>54948.592799999999</v>
      </c>
    </row>
    <row r="15" spans="1:16" x14ac:dyDescent="0.25">
      <c r="D15" s="65"/>
    </row>
    <row r="16" spans="1:16" x14ac:dyDescent="0.25">
      <c r="D16" s="65"/>
    </row>
    <row r="17" spans="4:4" x14ac:dyDescent="0.25">
      <c r="D17" s="65"/>
    </row>
    <row r="18" spans="4:4" x14ac:dyDescent="0.25">
      <c r="D18" s="65">
        <f>D11+D13</f>
        <v>780252.58779999998</v>
      </c>
    </row>
    <row r="20" spans="4:4" x14ac:dyDescent="0.25">
      <c r="D20" s="65"/>
    </row>
  </sheetData>
  <mergeCells count="22">
    <mergeCell ref="A1:P1"/>
    <mergeCell ref="E3:P4"/>
    <mergeCell ref="P5:P6"/>
    <mergeCell ref="E5:E6"/>
    <mergeCell ref="F5:F6"/>
    <mergeCell ref="G5:G6"/>
    <mergeCell ref="H5:H6"/>
    <mergeCell ref="I5:I6"/>
    <mergeCell ref="A9:D9"/>
    <mergeCell ref="A10:D10"/>
    <mergeCell ref="A2:O2"/>
    <mergeCell ref="D3:D6"/>
    <mergeCell ref="A12:D12"/>
    <mergeCell ref="M5:M6"/>
    <mergeCell ref="O5:O6"/>
    <mergeCell ref="A3:A6"/>
    <mergeCell ref="B3:B6"/>
    <mergeCell ref="J5:J6"/>
    <mergeCell ref="C3:C6"/>
    <mergeCell ref="L5:L6"/>
    <mergeCell ref="N5:N6"/>
    <mergeCell ref="K5:K6"/>
  </mergeCells>
  <phoneticPr fontId="6" type="noConversion"/>
  <pageMargins left="0.2" right="0.2" top="0.36" bottom="0.56999999999999995" header="0.21" footer="0.19"/>
  <pageSetup paperSize="9" scale="5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U20"/>
  <sheetViews>
    <sheetView view="pageBreakPreview" zoomScale="70" zoomScaleNormal="100" zoomScaleSheetLayoutView="70" workbookViewId="0">
      <selection activeCell="H13" sqref="H13"/>
    </sheetView>
  </sheetViews>
  <sheetFormatPr defaultRowHeight="15.75" x14ac:dyDescent="0.25"/>
  <cols>
    <col min="1" max="1" width="4.85546875" style="39" customWidth="1"/>
    <col min="2" max="2" width="39.42578125" style="38" customWidth="1"/>
    <col min="3" max="3" width="21.7109375" style="38" customWidth="1"/>
    <col min="4" max="4" width="8" style="38" customWidth="1"/>
    <col min="5" max="5" width="7.7109375" style="38" customWidth="1"/>
    <col min="6" max="6" width="12.7109375" style="38" customWidth="1"/>
    <col min="7" max="7" width="6.85546875" style="38" customWidth="1"/>
    <col min="8" max="8" width="17.5703125" style="38" customWidth="1"/>
    <col min="9" max="9" width="13.140625" style="39" customWidth="1"/>
    <col min="10" max="10" width="13.42578125" style="39" customWidth="1"/>
    <col min="11" max="11" width="13" style="39" customWidth="1"/>
    <col min="12" max="12" width="12.85546875" style="39" customWidth="1"/>
    <col min="13" max="13" width="13.28515625" style="39" customWidth="1"/>
    <col min="14" max="14" width="12.42578125" style="39" customWidth="1"/>
    <col min="15" max="15" width="11.5703125" style="39" customWidth="1"/>
    <col min="16" max="16" width="13" style="39" customWidth="1"/>
    <col min="17" max="18" width="12" style="39" customWidth="1"/>
    <col min="19" max="19" width="11.42578125" style="39" customWidth="1"/>
    <col min="20" max="20" width="12" style="39" customWidth="1"/>
    <col min="21" max="21" width="48" style="39" customWidth="1"/>
    <col min="22" max="16384" width="9.140625" style="39"/>
  </cols>
  <sheetData>
    <row r="1" spans="1:21" ht="26.25" customHeight="1" x14ac:dyDescent="0.25">
      <c r="A1" s="200" t="s">
        <v>203</v>
      </c>
      <c r="B1" s="200"/>
      <c r="C1" s="200"/>
      <c r="D1" s="200"/>
      <c r="E1" s="200"/>
      <c r="F1" s="200"/>
      <c r="G1" s="200"/>
      <c r="H1" s="200"/>
      <c r="I1" s="200"/>
      <c r="J1" s="200"/>
      <c r="K1" s="200"/>
      <c r="L1" s="200"/>
      <c r="M1" s="200"/>
      <c r="N1" s="200"/>
      <c r="O1" s="200"/>
      <c r="P1" s="200"/>
      <c r="Q1" s="200"/>
      <c r="R1" s="200"/>
      <c r="S1" s="200"/>
      <c r="T1" s="200"/>
      <c r="U1" s="200"/>
    </row>
    <row r="2" spans="1:21" ht="24" customHeight="1" x14ac:dyDescent="0.25">
      <c r="A2" s="194" t="s">
        <v>167</v>
      </c>
      <c r="B2" s="194"/>
      <c r="C2" s="194"/>
      <c r="D2" s="194"/>
      <c r="E2" s="194"/>
      <c r="F2" s="194"/>
      <c r="G2" s="194"/>
      <c r="H2" s="194"/>
      <c r="I2" s="194"/>
      <c r="J2" s="194"/>
      <c r="K2" s="194"/>
      <c r="L2" s="194"/>
      <c r="M2" s="194"/>
      <c r="N2" s="194"/>
      <c r="O2" s="194"/>
      <c r="P2" s="194"/>
      <c r="Q2" s="194"/>
      <c r="R2" s="194"/>
      <c r="S2" s="194"/>
      <c r="T2" s="194"/>
      <c r="U2" s="194"/>
    </row>
    <row r="3" spans="1:21" ht="31.5" customHeight="1" x14ac:dyDescent="0.25">
      <c r="A3" s="196" t="s">
        <v>25</v>
      </c>
      <c r="B3" s="196" t="s">
        <v>181</v>
      </c>
      <c r="C3" s="196" t="s">
        <v>66</v>
      </c>
      <c r="D3" s="205" t="s">
        <v>52</v>
      </c>
      <c r="E3" s="206"/>
      <c r="F3" s="206"/>
      <c r="G3" s="207"/>
      <c r="H3" s="196" t="s">
        <v>22</v>
      </c>
      <c r="I3" s="202" t="s">
        <v>202</v>
      </c>
      <c r="J3" s="203"/>
      <c r="K3" s="203"/>
      <c r="L3" s="203"/>
      <c r="M3" s="203"/>
      <c r="N3" s="203"/>
      <c r="O3" s="203"/>
      <c r="P3" s="203"/>
      <c r="Q3" s="203"/>
      <c r="R3" s="203"/>
      <c r="S3" s="203"/>
      <c r="T3" s="204"/>
      <c r="U3" s="196" t="s">
        <v>27</v>
      </c>
    </row>
    <row r="4" spans="1:21" ht="15.75" customHeight="1" x14ac:dyDescent="0.25">
      <c r="A4" s="197"/>
      <c r="B4" s="197"/>
      <c r="C4" s="197"/>
      <c r="D4" s="208"/>
      <c r="E4" s="209"/>
      <c r="F4" s="209"/>
      <c r="G4" s="210"/>
      <c r="H4" s="197"/>
      <c r="I4" s="201" t="s">
        <v>198</v>
      </c>
      <c r="J4" s="201"/>
      <c r="K4" s="201"/>
      <c r="L4" s="201"/>
      <c r="M4" s="201" t="s">
        <v>213</v>
      </c>
      <c r="N4" s="201"/>
      <c r="O4" s="201"/>
      <c r="P4" s="201"/>
      <c r="Q4" s="201" t="s">
        <v>216</v>
      </c>
      <c r="R4" s="201"/>
      <c r="S4" s="201"/>
      <c r="T4" s="201"/>
      <c r="U4" s="197"/>
    </row>
    <row r="5" spans="1:21" x14ac:dyDescent="0.25">
      <c r="A5" s="197"/>
      <c r="B5" s="197"/>
      <c r="C5" s="197"/>
      <c r="D5" s="211"/>
      <c r="E5" s="212"/>
      <c r="F5" s="212"/>
      <c r="G5" s="213"/>
      <c r="H5" s="197"/>
      <c r="I5" s="196" t="s">
        <v>20</v>
      </c>
      <c r="J5" s="196" t="s">
        <v>21</v>
      </c>
      <c r="K5" s="196" t="s">
        <v>19</v>
      </c>
      <c r="L5" s="196" t="s">
        <v>199</v>
      </c>
      <c r="M5" s="196" t="s">
        <v>20</v>
      </c>
      <c r="N5" s="196" t="s">
        <v>21</v>
      </c>
      <c r="O5" s="196" t="s">
        <v>19</v>
      </c>
      <c r="P5" s="196" t="s">
        <v>199</v>
      </c>
      <c r="Q5" s="196" t="s">
        <v>20</v>
      </c>
      <c r="R5" s="196" t="s">
        <v>21</v>
      </c>
      <c r="S5" s="196" t="s">
        <v>19</v>
      </c>
      <c r="T5" s="196" t="s">
        <v>199</v>
      </c>
      <c r="U5" s="197"/>
    </row>
    <row r="6" spans="1:21" ht="31.5" customHeight="1" x14ac:dyDescent="0.25">
      <c r="A6" s="198"/>
      <c r="B6" s="198"/>
      <c r="C6" s="198"/>
      <c r="D6" s="41" t="s">
        <v>28</v>
      </c>
      <c r="E6" s="41" t="s">
        <v>53</v>
      </c>
      <c r="F6" s="41" t="s">
        <v>54</v>
      </c>
      <c r="G6" s="41" t="s">
        <v>55</v>
      </c>
      <c r="H6" s="198"/>
      <c r="I6" s="198"/>
      <c r="J6" s="198"/>
      <c r="K6" s="198"/>
      <c r="L6" s="198"/>
      <c r="M6" s="198"/>
      <c r="N6" s="198"/>
      <c r="O6" s="198"/>
      <c r="P6" s="198"/>
      <c r="Q6" s="198"/>
      <c r="R6" s="198"/>
      <c r="S6" s="198"/>
      <c r="T6" s="198"/>
      <c r="U6" s="198"/>
    </row>
    <row r="7" spans="1:21"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c r="S7" s="40">
        <v>19</v>
      </c>
      <c r="T7" s="40">
        <v>20</v>
      </c>
      <c r="U7" s="43">
        <v>21</v>
      </c>
    </row>
    <row r="8" spans="1:21" ht="62.25" customHeight="1" x14ac:dyDescent="0.25">
      <c r="A8" s="72"/>
      <c r="B8" s="44" t="s">
        <v>88</v>
      </c>
      <c r="C8" s="44" t="s">
        <v>87</v>
      </c>
      <c r="D8" s="74" t="s">
        <v>95</v>
      </c>
      <c r="E8" s="45" t="s">
        <v>117</v>
      </c>
      <c r="F8" s="45" t="s">
        <v>152</v>
      </c>
      <c r="G8" s="45" t="s">
        <v>191</v>
      </c>
      <c r="H8" s="46">
        <f>L8+P8+T8</f>
        <v>225378.24528</v>
      </c>
      <c r="I8" s="46">
        <f>I11+I13</f>
        <v>0</v>
      </c>
      <c r="J8" s="46">
        <f>J11+J13</f>
        <v>19128.057999999997</v>
      </c>
      <c r="K8" s="46">
        <f>K11+K13</f>
        <v>69119.53168</v>
      </c>
      <c r="L8" s="46">
        <f>SUM(I8:K8)</f>
        <v>88247.589680000005</v>
      </c>
      <c r="M8" s="46">
        <f>M11+M13</f>
        <v>0</v>
      </c>
      <c r="N8" s="46">
        <f>N11+N13</f>
        <v>12413.035</v>
      </c>
      <c r="O8" s="46">
        <f>O11+O13</f>
        <v>56146.292799999996</v>
      </c>
      <c r="P8" s="46">
        <f>SUM(M8:O8)</f>
        <v>68559.327799999999</v>
      </c>
      <c r="Q8" s="46">
        <f>Q11+Q13</f>
        <v>0</v>
      </c>
      <c r="R8" s="46">
        <f>R11+R13</f>
        <v>12413.035</v>
      </c>
      <c r="S8" s="46">
        <f>S11+S13</f>
        <v>56158.292799999996</v>
      </c>
      <c r="T8" s="46">
        <f>SUM(Q8:S8)</f>
        <v>68571.327799999999</v>
      </c>
      <c r="U8" s="75"/>
    </row>
    <row r="9" spans="1:21" x14ac:dyDescent="0.25">
      <c r="A9" s="191" t="s">
        <v>92</v>
      </c>
      <c r="B9" s="192"/>
      <c r="C9" s="192"/>
      <c r="D9" s="192"/>
      <c r="E9" s="192"/>
      <c r="F9" s="192"/>
      <c r="G9" s="192"/>
      <c r="H9" s="192"/>
      <c r="I9" s="48"/>
      <c r="J9" s="48"/>
      <c r="K9" s="48"/>
      <c r="L9" s="48"/>
      <c r="M9" s="48"/>
      <c r="N9" s="48"/>
      <c r="O9" s="48"/>
      <c r="P9" s="48"/>
      <c r="Q9" s="48"/>
      <c r="R9" s="48"/>
      <c r="S9" s="48"/>
      <c r="T9" s="48"/>
      <c r="U9" s="48"/>
    </row>
    <row r="10" spans="1:21" ht="19.5" customHeight="1" x14ac:dyDescent="0.25">
      <c r="A10" s="191" t="s">
        <v>93</v>
      </c>
      <c r="B10" s="193"/>
      <c r="C10" s="192"/>
      <c r="D10" s="192"/>
      <c r="E10" s="192"/>
      <c r="F10" s="192"/>
      <c r="G10" s="192"/>
      <c r="H10" s="192"/>
      <c r="I10" s="48"/>
      <c r="J10" s="48"/>
      <c r="K10" s="48"/>
      <c r="L10" s="48"/>
      <c r="M10" s="48"/>
      <c r="N10" s="48"/>
      <c r="O10" s="48"/>
      <c r="P10" s="48"/>
      <c r="Q10" s="48"/>
      <c r="R10" s="48"/>
      <c r="S10" s="48"/>
      <c r="T10" s="48"/>
      <c r="U10" s="48"/>
    </row>
    <row r="11" spans="1:21" ht="186" customHeight="1" x14ac:dyDescent="0.25">
      <c r="A11" s="80" t="s">
        <v>69</v>
      </c>
      <c r="B11" s="80" t="s">
        <v>89</v>
      </c>
      <c r="C11" s="87" t="s">
        <v>61</v>
      </c>
      <c r="D11" s="88" t="s">
        <v>95</v>
      </c>
      <c r="E11" s="88" t="s">
        <v>96</v>
      </c>
      <c r="F11" s="160" t="s">
        <v>150</v>
      </c>
      <c r="G11" s="160" t="s">
        <v>97</v>
      </c>
      <c r="H11" s="89">
        <f>L11+P11+T11</f>
        <v>53287.167999999998</v>
      </c>
      <c r="I11" s="90">
        <f>'Приложение 1 к ПП1'!I8</f>
        <v>0</v>
      </c>
      <c r="J11" s="90">
        <f>'Приложение 1 к ПП1'!J8</f>
        <v>19128.057999999997</v>
      </c>
      <c r="K11" s="90">
        <f>'Приложение 1 к ПП1'!K8</f>
        <v>6925.64</v>
      </c>
      <c r="L11" s="90">
        <f>SUM(I11:K11)</f>
        <v>26053.697999999997</v>
      </c>
      <c r="M11" s="90">
        <f>'Приложение 1 к ПП1'!M8</f>
        <v>0</v>
      </c>
      <c r="N11" s="90">
        <f>'Приложение 1 к ПП1'!N8</f>
        <v>12413.035</v>
      </c>
      <c r="O11" s="90">
        <f>'Приложение 1 к ПП1'!O8</f>
        <v>1197.7</v>
      </c>
      <c r="P11" s="90">
        <f>SUM(M11:O11)</f>
        <v>13610.735000000001</v>
      </c>
      <c r="Q11" s="90">
        <f>'Приложение 1 к ПП1'!Q8</f>
        <v>0</v>
      </c>
      <c r="R11" s="90">
        <f>'Приложение 1 к ПП1'!R8</f>
        <v>12413.035</v>
      </c>
      <c r="S11" s="90">
        <f>'Приложение 1 к ПП1'!S8</f>
        <v>1209.7</v>
      </c>
      <c r="T11" s="90">
        <f>SUM(Q11:S11)</f>
        <v>13622.735000000001</v>
      </c>
      <c r="U11" s="129" t="s">
        <v>207</v>
      </c>
    </row>
    <row r="12" spans="1:21" ht="33" customHeight="1" x14ac:dyDescent="0.25">
      <c r="A12" s="191" t="s">
        <v>94</v>
      </c>
      <c r="B12" s="192"/>
      <c r="C12" s="192"/>
      <c r="D12" s="192"/>
      <c r="E12" s="192"/>
      <c r="F12" s="192"/>
      <c r="G12" s="192"/>
      <c r="H12" s="192"/>
      <c r="I12" s="83"/>
      <c r="J12" s="83"/>
      <c r="K12" s="83"/>
      <c r="L12" s="83"/>
      <c r="M12" s="83"/>
      <c r="N12" s="83"/>
      <c r="O12" s="83"/>
      <c r="P12" s="83"/>
      <c r="Q12" s="83"/>
      <c r="R12" s="83"/>
      <c r="S12" s="83"/>
      <c r="T12" s="83"/>
      <c r="U12" s="130"/>
    </row>
    <row r="13" spans="1:21" ht="128.25" customHeight="1" x14ac:dyDescent="0.25">
      <c r="A13" s="80" t="s">
        <v>74</v>
      </c>
      <c r="B13" s="80" t="s">
        <v>90</v>
      </c>
      <c r="C13" s="80" t="s">
        <v>61</v>
      </c>
      <c r="D13" s="88" t="s">
        <v>95</v>
      </c>
      <c r="E13" s="88" t="s">
        <v>100</v>
      </c>
      <c r="F13" s="88" t="s">
        <v>151</v>
      </c>
      <c r="G13" s="91" t="s">
        <v>190</v>
      </c>
      <c r="H13" s="89">
        <f>L13+P13+T13</f>
        <v>172091.07728</v>
      </c>
      <c r="I13" s="89">
        <f>'Приложение 1 к ПП2'!I7</f>
        <v>0</v>
      </c>
      <c r="J13" s="89">
        <f>'Приложение 1 к ПП2'!J7</f>
        <v>0</v>
      </c>
      <c r="K13" s="89">
        <f>'Приложение 1 к ПП2'!K7</f>
        <v>62193.891680000001</v>
      </c>
      <c r="L13" s="89">
        <f>SUM(I13:K13)</f>
        <v>62193.891680000001</v>
      </c>
      <c r="M13" s="89">
        <f>'Приложение 1 к ПП2'!M7</f>
        <v>0</v>
      </c>
      <c r="N13" s="89">
        <f>'Приложение 1 к ПП2'!N7</f>
        <v>0</v>
      </c>
      <c r="O13" s="89">
        <f>'Приложение 1 к ПП2'!O7</f>
        <v>54948.592799999999</v>
      </c>
      <c r="P13" s="89">
        <f>SUM(M13:O13)</f>
        <v>54948.592799999999</v>
      </c>
      <c r="Q13" s="89">
        <f>'Приложение 1 к ПП2'!Q7</f>
        <v>0</v>
      </c>
      <c r="R13" s="89">
        <f>'Приложение 1 к ПП2'!R7</f>
        <v>0</v>
      </c>
      <c r="S13" s="89">
        <f>'Приложение 1 к ПП2'!S7</f>
        <v>54948.592799999999</v>
      </c>
      <c r="T13" s="89">
        <f>SUM(Q13:S13)</f>
        <v>54948.592799999999</v>
      </c>
      <c r="U13" s="129" t="s">
        <v>206</v>
      </c>
    </row>
    <row r="15" spans="1:21" x14ac:dyDescent="0.25">
      <c r="F15" s="38" t="s">
        <v>188</v>
      </c>
      <c r="G15" s="65"/>
      <c r="H15" s="65">
        <f>I8+M8+Q8</f>
        <v>0</v>
      </c>
    </row>
    <row r="16" spans="1:21" x14ac:dyDescent="0.25">
      <c r="F16" s="38" t="s">
        <v>21</v>
      </c>
      <c r="H16" s="65">
        <f>J8+N8+R8</f>
        <v>43954.127999999997</v>
      </c>
    </row>
    <row r="17" spans="6:8" x14ac:dyDescent="0.25">
      <c r="F17" s="38" t="s">
        <v>19</v>
      </c>
      <c r="H17" s="65">
        <f>K8+O8+S8</f>
        <v>181424.11728000001</v>
      </c>
    </row>
    <row r="18" spans="6:8" x14ac:dyDescent="0.25">
      <c r="H18" s="65">
        <f>H15+H16+H17</f>
        <v>225378.24528</v>
      </c>
    </row>
    <row r="20" spans="6:8" x14ac:dyDescent="0.25">
      <c r="H20" s="65"/>
    </row>
  </sheetData>
  <mergeCells count="27">
    <mergeCell ref="P5:P6"/>
    <mergeCell ref="L5:L6"/>
    <mergeCell ref="N5:N6"/>
    <mergeCell ref="A12:H12"/>
    <mergeCell ref="H3:H6"/>
    <mergeCell ref="A10:H10"/>
    <mergeCell ref="B3:B6"/>
    <mergeCell ref="C3:C6"/>
    <mergeCell ref="A9:H9"/>
    <mergeCell ref="D3:G5"/>
    <mergeCell ref="I5:I6"/>
    <mergeCell ref="T5:T6"/>
    <mergeCell ref="K5:K6"/>
    <mergeCell ref="A1:U1"/>
    <mergeCell ref="A2:U2"/>
    <mergeCell ref="Q4:T4"/>
    <mergeCell ref="U3:U6"/>
    <mergeCell ref="I4:L4"/>
    <mergeCell ref="M4:P4"/>
    <mergeCell ref="A3:A6"/>
    <mergeCell ref="I3:T3"/>
    <mergeCell ref="J5:J6"/>
    <mergeCell ref="R5:R6"/>
    <mergeCell ref="S5:S6"/>
    <mergeCell ref="O5:O6"/>
    <mergeCell ref="Q5:Q6"/>
    <mergeCell ref="M5:M6"/>
  </mergeCells>
  <phoneticPr fontId="6" type="noConversion"/>
  <pageMargins left="0.2" right="0.2" top="0.36" bottom="0.42" header="0.19" footer="0.19"/>
  <pageSetup paperSize="9" scale="4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34"/>
    <pageSetUpPr fitToPage="1"/>
  </sheetPr>
  <dimension ref="A1:AS10"/>
  <sheetViews>
    <sheetView view="pageBreakPreview" topLeftCell="C1" zoomScale="59" zoomScaleNormal="50" zoomScaleSheetLayoutView="59" workbookViewId="0">
      <selection activeCell="L8" sqref="L8"/>
    </sheetView>
  </sheetViews>
  <sheetFormatPr defaultRowHeight="15.75" x14ac:dyDescent="0.25"/>
  <cols>
    <col min="1" max="1" width="8.140625" style="38" customWidth="1"/>
    <col min="2" max="2" width="48.42578125" style="39" customWidth="1"/>
    <col min="3" max="3" width="18" style="39" customWidth="1"/>
    <col min="4" max="4" width="28.85546875" style="39" customWidth="1"/>
    <col min="5" max="5" width="21" style="39" customWidth="1"/>
    <col min="6" max="6" width="10.5703125" style="39" customWidth="1"/>
    <col min="7" max="7" width="12.7109375" style="39" customWidth="1"/>
    <col min="8" max="8" width="14" style="39" customWidth="1"/>
    <col min="9" max="10" width="14.5703125" style="39" customWidth="1"/>
    <col min="11" max="11" width="13.85546875" style="39" customWidth="1"/>
    <col min="12" max="12" width="14.7109375" style="39" customWidth="1"/>
    <col min="13" max="13" width="14.5703125" style="39" customWidth="1"/>
    <col min="14" max="15" width="13.7109375" style="39" customWidth="1"/>
    <col min="16" max="16" width="14.42578125" style="39" customWidth="1"/>
    <col min="17" max="17" width="14.140625" style="39" customWidth="1"/>
    <col min="18" max="18" width="17" style="66" customWidth="1"/>
    <col min="19" max="19" width="19.28515625" style="66" customWidth="1"/>
    <col min="20" max="32" width="9.140625" style="66"/>
    <col min="33" max="16384" width="9.140625" style="39"/>
  </cols>
  <sheetData>
    <row r="1" spans="1:45" x14ac:dyDescent="0.25">
      <c r="D1" s="214" t="s">
        <v>180</v>
      </c>
      <c r="E1" s="214"/>
      <c r="F1" s="214"/>
      <c r="G1" s="214"/>
      <c r="H1" s="214"/>
      <c r="I1" s="214"/>
      <c r="J1" s="214"/>
      <c r="K1" s="214"/>
      <c r="L1" s="214"/>
      <c r="M1" s="214"/>
      <c r="N1" s="214"/>
      <c r="O1" s="214"/>
      <c r="P1" s="214"/>
      <c r="Q1" s="214"/>
      <c r="R1" s="214"/>
      <c r="S1" s="214"/>
      <c r="U1" s="227"/>
      <c r="V1" s="227"/>
    </row>
    <row r="2" spans="1:45" ht="36" customHeight="1" x14ac:dyDescent="0.25">
      <c r="A2" s="215" t="s">
        <v>208</v>
      </c>
      <c r="B2" s="215"/>
      <c r="C2" s="215"/>
      <c r="D2" s="215"/>
      <c r="E2" s="215"/>
      <c r="F2" s="215"/>
      <c r="G2" s="215"/>
      <c r="H2" s="215"/>
      <c r="I2" s="215"/>
      <c r="J2" s="215"/>
      <c r="K2" s="95"/>
      <c r="L2" s="95"/>
      <c r="M2" s="95"/>
      <c r="N2" s="95"/>
      <c r="O2" s="95"/>
      <c r="P2" s="95"/>
      <c r="Q2" s="168"/>
    </row>
    <row r="3" spans="1:45" ht="71.25" customHeight="1" x14ac:dyDescent="0.25">
      <c r="A3" s="196" t="s">
        <v>7</v>
      </c>
      <c r="B3" s="196" t="s">
        <v>85</v>
      </c>
      <c r="C3" s="196" t="s">
        <v>0</v>
      </c>
      <c r="D3" s="196" t="s">
        <v>1</v>
      </c>
      <c r="E3" s="79" t="s">
        <v>157</v>
      </c>
      <c r="F3" s="201" t="s">
        <v>156</v>
      </c>
      <c r="G3" s="201"/>
      <c r="H3" s="201"/>
      <c r="I3" s="201"/>
      <c r="J3" s="201"/>
      <c r="K3" s="201"/>
      <c r="L3" s="201"/>
      <c r="M3" s="201"/>
      <c r="N3" s="201"/>
      <c r="O3" s="201"/>
      <c r="P3" s="201"/>
      <c r="Q3" s="201"/>
      <c r="R3" s="196" t="s">
        <v>8</v>
      </c>
      <c r="S3" s="196" t="s">
        <v>86</v>
      </c>
      <c r="T3" s="216"/>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row>
    <row r="4" spans="1:45" x14ac:dyDescent="0.25">
      <c r="A4" s="198"/>
      <c r="B4" s="198"/>
      <c r="C4" s="198"/>
      <c r="D4" s="198"/>
      <c r="E4" s="40" t="s">
        <v>18</v>
      </c>
      <c r="F4" s="42" t="s">
        <v>23</v>
      </c>
      <c r="G4" s="42" t="s">
        <v>158</v>
      </c>
      <c r="H4" s="42" t="s">
        <v>159</v>
      </c>
      <c r="I4" s="42" t="s">
        <v>160</v>
      </c>
      <c r="J4" s="42" t="s">
        <v>149</v>
      </c>
      <c r="K4" s="42" t="s">
        <v>174</v>
      </c>
      <c r="L4" s="42" t="s">
        <v>193</v>
      </c>
      <c r="M4" s="42" t="s">
        <v>194</v>
      </c>
      <c r="N4" s="42" t="s">
        <v>195</v>
      </c>
      <c r="O4" s="42" t="s">
        <v>198</v>
      </c>
      <c r="P4" s="42" t="s">
        <v>213</v>
      </c>
      <c r="Q4" s="302" t="s">
        <v>216</v>
      </c>
      <c r="R4" s="198"/>
      <c r="S4" s="198"/>
      <c r="T4" s="216"/>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row>
    <row r="5" spans="1:45" x14ac:dyDescent="0.25">
      <c r="A5" s="224" t="s">
        <v>91</v>
      </c>
      <c r="B5" s="225"/>
      <c r="C5" s="225"/>
      <c r="D5" s="225"/>
      <c r="E5" s="225"/>
      <c r="F5" s="225"/>
      <c r="G5" s="225"/>
      <c r="H5" s="225"/>
      <c r="I5" s="225"/>
      <c r="J5" s="225"/>
      <c r="K5" s="225"/>
      <c r="L5" s="225"/>
      <c r="M5" s="225"/>
      <c r="N5" s="225"/>
      <c r="O5" s="225"/>
      <c r="P5" s="225"/>
      <c r="Q5" s="225"/>
      <c r="R5" s="225"/>
      <c r="S5" s="226"/>
      <c r="T5" s="216"/>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row>
    <row r="6" spans="1:45" x14ac:dyDescent="0.25">
      <c r="A6" s="221" t="s">
        <v>92</v>
      </c>
      <c r="B6" s="222"/>
      <c r="C6" s="222"/>
      <c r="D6" s="222"/>
      <c r="E6" s="222"/>
      <c r="F6" s="222"/>
      <c r="G6" s="222"/>
      <c r="H6" s="222"/>
      <c r="I6" s="222"/>
      <c r="J6" s="222"/>
      <c r="K6" s="222"/>
      <c r="L6" s="222"/>
      <c r="M6" s="222"/>
      <c r="N6" s="222"/>
      <c r="O6" s="222"/>
      <c r="P6" s="222"/>
      <c r="Q6" s="222"/>
      <c r="R6" s="222"/>
      <c r="S6" s="223"/>
      <c r="T6" s="216"/>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row>
    <row r="7" spans="1:45" x14ac:dyDescent="0.25">
      <c r="A7" s="221" t="s">
        <v>93</v>
      </c>
      <c r="B7" s="222"/>
      <c r="C7" s="222"/>
      <c r="D7" s="222"/>
      <c r="E7" s="222"/>
      <c r="F7" s="222"/>
      <c r="G7" s="222"/>
      <c r="H7" s="222"/>
      <c r="I7" s="222"/>
      <c r="J7" s="222"/>
      <c r="K7" s="222"/>
      <c r="L7" s="222"/>
      <c r="M7" s="222"/>
      <c r="N7" s="222"/>
      <c r="O7" s="222"/>
      <c r="P7" s="222"/>
      <c r="Q7" s="222"/>
      <c r="R7" s="222"/>
      <c r="S7" s="223"/>
      <c r="T7" s="216"/>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row>
    <row r="8" spans="1:45" ht="94.5" customHeight="1" x14ac:dyDescent="0.25">
      <c r="A8" s="124" t="s">
        <v>69</v>
      </c>
      <c r="B8" s="125" t="s">
        <v>64</v>
      </c>
      <c r="C8" s="40" t="s">
        <v>62</v>
      </c>
      <c r="D8" s="40" t="s">
        <v>63</v>
      </c>
      <c r="E8" s="122">
        <v>59.6</v>
      </c>
      <c r="F8" s="122">
        <v>59.6</v>
      </c>
      <c r="G8" s="122">
        <v>59.6</v>
      </c>
      <c r="H8" s="122">
        <v>59.6</v>
      </c>
      <c r="I8" s="122">
        <v>59.6</v>
      </c>
      <c r="J8" s="122">
        <v>59.6</v>
      </c>
      <c r="K8" s="122">
        <f>'Приложение 2 к ПП1'!K8</f>
        <v>59.6</v>
      </c>
      <c r="L8" s="122">
        <f>'Приложение 2 к ПП1'!K8</f>
        <v>59.6</v>
      </c>
      <c r="M8" s="122">
        <f>'Приложение 2 к ПП1'!M8</f>
        <v>59.6</v>
      </c>
      <c r="N8" s="122">
        <f>'Приложение 2 к ПП1'!N8</f>
        <v>59.6</v>
      </c>
      <c r="O8" s="122">
        <f>'Приложение 2 к ПП1'!O8</f>
        <v>59.6</v>
      </c>
      <c r="P8" s="122">
        <f>'Приложение 2 к ПП1'!P8</f>
        <v>59.6</v>
      </c>
      <c r="Q8" s="174">
        <f>'Приложение 2 к ПП1'!Q8</f>
        <v>59.6</v>
      </c>
      <c r="R8" s="40">
        <v>0.5</v>
      </c>
      <c r="S8" s="40">
        <v>100</v>
      </c>
      <c r="T8" s="216"/>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row>
    <row r="9" spans="1:45" x14ac:dyDescent="0.25">
      <c r="A9" s="218" t="s">
        <v>94</v>
      </c>
      <c r="B9" s="219"/>
      <c r="C9" s="219"/>
      <c r="D9" s="219"/>
      <c r="E9" s="219"/>
      <c r="F9" s="219"/>
      <c r="G9" s="219"/>
      <c r="H9" s="219"/>
      <c r="I9" s="219"/>
      <c r="J9" s="219"/>
      <c r="K9" s="219"/>
      <c r="L9" s="219"/>
      <c r="M9" s="219"/>
      <c r="N9" s="219"/>
      <c r="O9" s="219"/>
      <c r="P9" s="219"/>
      <c r="Q9" s="219"/>
      <c r="R9" s="219"/>
      <c r="S9" s="220"/>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row>
    <row r="10" spans="1:45" ht="87.75" customHeight="1" x14ac:dyDescent="0.25">
      <c r="A10" s="126" t="s">
        <v>74</v>
      </c>
      <c r="B10" s="127" t="s">
        <v>82</v>
      </c>
      <c r="C10" s="40" t="s">
        <v>83</v>
      </c>
      <c r="D10" s="40" t="s">
        <v>84</v>
      </c>
      <c r="E10" s="98">
        <f>'Приложение 2 к ПП2'!E7</f>
        <v>2.6585738864461859</v>
      </c>
      <c r="F10" s="98">
        <f>'Приложение 2 к ПП2'!F7</f>
        <v>2.7694598888006352</v>
      </c>
      <c r="G10" s="98">
        <f>'Приложение 2 к ПП2'!G7</f>
        <v>2.857606490872211</v>
      </c>
      <c r="H10" s="98">
        <f>'Приложение 2 к ПП2'!H7</f>
        <v>2.857606490872211</v>
      </c>
      <c r="I10" s="98">
        <f>'Приложение 2 к ПП2'!H7</f>
        <v>2.857606490872211</v>
      </c>
      <c r="J10" s="98">
        <f>'Приложение 2 к ПП2'!I7</f>
        <v>2.857606490872211</v>
      </c>
      <c r="K10" s="98">
        <f>'Приложение 2 к ПП2'!K7</f>
        <v>2.9</v>
      </c>
      <c r="L10" s="98">
        <f>'Приложение 2 к ПП2'!L7</f>
        <v>2.9</v>
      </c>
      <c r="M10" s="98">
        <f>'Приложение 2 к ПП2'!M7</f>
        <v>2.9</v>
      </c>
      <c r="N10" s="98">
        <f>'Приложение 2 к ПП2'!N7</f>
        <v>2.9</v>
      </c>
      <c r="O10" s="122">
        <f>'Приложение 2 к ПП2'!O7</f>
        <v>2.9</v>
      </c>
      <c r="P10" s="98">
        <f>'Приложение 2 к ПП2'!P7</f>
        <v>2.9</v>
      </c>
      <c r="Q10" s="173">
        <f>'Приложение 2 к ПП2'!Q7</f>
        <v>2.9</v>
      </c>
      <c r="R10" s="43">
        <v>0.5</v>
      </c>
      <c r="S10" s="97">
        <v>101.8</v>
      </c>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row>
  </sheetData>
  <mergeCells count="15">
    <mergeCell ref="D1:S1"/>
    <mergeCell ref="S3:S4"/>
    <mergeCell ref="A2:J2"/>
    <mergeCell ref="T3:AS10"/>
    <mergeCell ref="R3:R4"/>
    <mergeCell ref="A9:S9"/>
    <mergeCell ref="A6:S6"/>
    <mergeCell ref="A5:S5"/>
    <mergeCell ref="A7:S7"/>
    <mergeCell ref="U1:V1"/>
    <mergeCell ref="A3:A4"/>
    <mergeCell ref="B3:B4"/>
    <mergeCell ref="C3:C4"/>
    <mergeCell ref="D3:D4"/>
    <mergeCell ref="F3:Q3"/>
  </mergeCells>
  <phoneticPr fontId="6" type="noConversion"/>
  <pageMargins left="0.38" right="0.4" top="1" bottom="1" header="0.5" footer="0.5"/>
  <pageSetup paperSize="9" scale="4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pageSetUpPr fitToPage="1"/>
  </sheetPr>
  <dimension ref="A1:U30"/>
  <sheetViews>
    <sheetView view="pageBreakPreview" topLeftCell="A10" zoomScale="75" zoomScaleNormal="75" zoomScaleSheetLayoutView="75" workbookViewId="0">
      <selection activeCell="J19" sqref="J19"/>
    </sheetView>
  </sheetViews>
  <sheetFormatPr defaultRowHeight="15.75" x14ac:dyDescent="0.25"/>
  <cols>
    <col min="1" max="1" width="7.28515625" style="39" customWidth="1"/>
    <col min="2" max="2" width="50.140625" style="38" customWidth="1"/>
    <col min="3" max="3" width="18.7109375" style="38" customWidth="1"/>
    <col min="4" max="4" width="6.85546875" style="38" bestFit="1" customWidth="1"/>
    <col min="5" max="5" width="6.5703125" style="38" bestFit="1" customWidth="1"/>
    <col min="6" max="6" width="12.7109375" style="38" bestFit="1" customWidth="1"/>
    <col min="7" max="7" width="4.7109375" style="38" bestFit="1" customWidth="1"/>
    <col min="8" max="8" width="17.7109375" style="38" customWidth="1"/>
    <col min="9" max="9" width="11.7109375" style="39" bestFit="1" customWidth="1"/>
    <col min="10" max="10" width="13.85546875" style="39" bestFit="1" customWidth="1"/>
    <col min="11" max="11" width="11.5703125" style="39" customWidth="1"/>
    <col min="12" max="12" width="13.85546875" style="39" customWidth="1"/>
    <col min="13" max="13" width="11" style="39" bestFit="1" customWidth="1"/>
    <col min="14" max="14" width="13.85546875" style="39" bestFit="1" customWidth="1"/>
    <col min="15" max="15" width="12.140625" style="39" customWidth="1"/>
    <col min="16" max="16" width="11.5703125" style="39" customWidth="1"/>
    <col min="17" max="17" width="11" style="39" bestFit="1" customWidth="1"/>
    <col min="18" max="18" width="13.85546875" style="39" bestFit="1" customWidth="1"/>
    <col min="19" max="19" width="11.28515625" style="39" customWidth="1"/>
    <col min="20" max="20" width="13.42578125" style="39" customWidth="1"/>
    <col min="21" max="21" width="54.140625" style="39" customWidth="1"/>
    <col min="22" max="16384" width="9.140625" style="39"/>
  </cols>
  <sheetData>
    <row r="1" spans="1:21" ht="15.75" customHeight="1" x14ac:dyDescent="0.25">
      <c r="A1" s="200" t="s">
        <v>146</v>
      </c>
      <c r="B1" s="200"/>
      <c r="C1" s="200"/>
      <c r="D1" s="200"/>
      <c r="E1" s="200"/>
      <c r="F1" s="200"/>
      <c r="G1" s="200"/>
      <c r="H1" s="200"/>
      <c r="I1" s="200"/>
      <c r="J1" s="200"/>
      <c r="K1" s="200"/>
      <c r="L1" s="200"/>
      <c r="M1" s="200"/>
      <c r="N1" s="200"/>
      <c r="O1" s="200"/>
      <c r="P1" s="200"/>
      <c r="Q1" s="200"/>
      <c r="R1" s="200"/>
      <c r="S1" s="200"/>
      <c r="T1" s="200"/>
      <c r="U1" s="200"/>
    </row>
    <row r="2" spans="1:21" ht="33.75" customHeight="1" x14ac:dyDescent="0.25">
      <c r="A2" s="194" t="s">
        <v>168</v>
      </c>
      <c r="B2" s="194"/>
      <c r="C2" s="194"/>
      <c r="D2" s="194"/>
      <c r="E2" s="194"/>
      <c r="F2" s="194"/>
      <c r="G2" s="194"/>
      <c r="H2" s="194"/>
      <c r="I2" s="194"/>
      <c r="J2" s="194"/>
      <c r="K2" s="194"/>
      <c r="L2" s="194"/>
      <c r="M2" s="194"/>
      <c r="N2" s="194"/>
      <c r="O2" s="194"/>
      <c r="P2" s="194"/>
      <c r="Q2" s="194"/>
      <c r="R2" s="194"/>
      <c r="S2" s="194"/>
      <c r="T2" s="194"/>
      <c r="U2" s="194"/>
    </row>
    <row r="3" spans="1:21" ht="28.5" customHeight="1" x14ac:dyDescent="0.25">
      <c r="A3" s="196" t="s">
        <v>25</v>
      </c>
      <c r="B3" s="196" t="s">
        <v>65</v>
      </c>
      <c r="C3" s="196" t="s">
        <v>66</v>
      </c>
      <c r="D3" s="205" t="s">
        <v>52</v>
      </c>
      <c r="E3" s="206"/>
      <c r="F3" s="206"/>
      <c r="G3" s="207"/>
      <c r="H3" s="196" t="s">
        <v>22</v>
      </c>
      <c r="I3" s="202" t="s">
        <v>202</v>
      </c>
      <c r="J3" s="203"/>
      <c r="K3" s="203"/>
      <c r="L3" s="203"/>
      <c r="M3" s="203"/>
      <c r="N3" s="203"/>
      <c r="O3" s="203"/>
      <c r="P3" s="203"/>
      <c r="Q3" s="203"/>
      <c r="R3" s="203"/>
      <c r="S3" s="203"/>
      <c r="T3" s="204"/>
      <c r="U3" s="196" t="s">
        <v>27</v>
      </c>
    </row>
    <row r="4" spans="1:21" ht="15.75" customHeight="1" x14ac:dyDescent="0.25">
      <c r="A4" s="197"/>
      <c r="B4" s="197"/>
      <c r="C4" s="197"/>
      <c r="D4" s="208"/>
      <c r="E4" s="209"/>
      <c r="F4" s="209"/>
      <c r="G4" s="210"/>
      <c r="H4" s="197"/>
      <c r="I4" s="202" t="s">
        <v>198</v>
      </c>
      <c r="J4" s="203"/>
      <c r="K4" s="203"/>
      <c r="L4" s="204"/>
      <c r="M4" s="202" t="s">
        <v>213</v>
      </c>
      <c r="N4" s="203"/>
      <c r="O4" s="203"/>
      <c r="P4" s="204"/>
      <c r="Q4" s="202" t="s">
        <v>216</v>
      </c>
      <c r="R4" s="203"/>
      <c r="S4" s="203"/>
      <c r="T4" s="204"/>
      <c r="U4" s="197"/>
    </row>
    <row r="5" spans="1:21" x14ac:dyDescent="0.25">
      <c r="A5" s="197"/>
      <c r="B5" s="197"/>
      <c r="C5" s="197"/>
      <c r="D5" s="211"/>
      <c r="E5" s="212"/>
      <c r="F5" s="212"/>
      <c r="G5" s="213"/>
      <c r="H5" s="197"/>
      <c r="I5" s="196" t="s">
        <v>20</v>
      </c>
      <c r="J5" s="196" t="s">
        <v>21</v>
      </c>
      <c r="K5" s="196" t="s">
        <v>19</v>
      </c>
      <c r="L5" s="196" t="s">
        <v>199</v>
      </c>
      <c r="M5" s="196" t="s">
        <v>20</v>
      </c>
      <c r="N5" s="196" t="s">
        <v>21</v>
      </c>
      <c r="O5" s="196" t="s">
        <v>19</v>
      </c>
      <c r="P5" s="196" t="s">
        <v>199</v>
      </c>
      <c r="Q5" s="196" t="s">
        <v>20</v>
      </c>
      <c r="R5" s="196" t="s">
        <v>21</v>
      </c>
      <c r="S5" s="196" t="s">
        <v>19</v>
      </c>
      <c r="T5" s="196" t="s">
        <v>199</v>
      </c>
      <c r="U5" s="197"/>
    </row>
    <row r="6" spans="1:21" x14ac:dyDescent="0.25">
      <c r="A6" s="198"/>
      <c r="B6" s="198"/>
      <c r="C6" s="198"/>
      <c r="D6" s="41" t="s">
        <v>28</v>
      </c>
      <c r="E6" s="41" t="s">
        <v>53</v>
      </c>
      <c r="F6" s="41" t="s">
        <v>54</v>
      </c>
      <c r="G6" s="41" t="s">
        <v>55</v>
      </c>
      <c r="H6" s="198"/>
      <c r="I6" s="198"/>
      <c r="J6" s="198"/>
      <c r="K6" s="198"/>
      <c r="L6" s="198"/>
      <c r="M6" s="198"/>
      <c r="N6" s="198"/>
      <c r="O6" s="198"/>
      <c r="P6" s="198"/>
      <c r="Q6" s="198"/>
      <c r="R6" s="198"/>
      <c r="S6" s="198"/>
      <c r="T6" s="198"/>
      <c r="U6" s="198"/>
    </row>
    <row r="7" spans="1:21" x14ac:dyDescent="0.25">
      <c r="A7" s="43">
        <v>1</v>
      </c>
      <c r="B7" s="40">
        <v>2</v>
      </c>
      <c r="C7" s="71">
        <v>3</v>
      </c>
      <c r="D7" s="40">
        <v>4</v>
      </c>
      <c r="E7" s="40">
        <v>5</v>
      </c>
      <c r="F7" s="40">
        <v>6</v>
      </c>
      <c r="G7" s="40">
        <v>7</v>
      </c>
      <c r="H7" s="42">
        <v>8</v>
      </c>
      <c r="I7" s="40">
        <v>9</v>
      </c>
      <c r="J7" s="40">
        <v>10</v>
      </c>
      <c r="K7" s="40">
        <v>11</v>
      </c>
      <c r="L7" s="40">
        <v>12</v>
      </c>
      <c r="M7" s="40">
        <v>13</v>
      </c>
      <c r="N7" s="40">
        <v>14</v>
      </c>
      <c r="O7" s="40">
        <v>15</v>
      </c>
      <c r="P7" s="40">
        <v>16</v>
      </c>
      <c r="Q7" s="40">
        <v>17</v>
      </c>
      <c r="R7" s="40">
        <v>18</v>
      </c>
      <c r="S7" s="40">
        <v>19</v>
      </c>
      <c r="T7" s="40">
        <v>20</v>
      </c>
      <c r="U7" s="40">
        <v>21</v>
      </c>
    </row>
    <row r="8" spans="1:21" ht="47.25" x14ac:dyDescent="0.25">
      <c r="A8" s="72"/>
      <c r="B8" s="72" t="s">
        <v>98</v>
      </c>
      <c r="C8" s="44" t="s">
        <v>200</v>
      </c>
      <c r="D8" s="45" t="s">
        <v>95</v>
      </c>
      <c r="E8" s="45" t="s">
        <v>96</v>
      </c>
      <c r="F8" s="45" t="s">
        <v>150</v>
      </c>
      <c r="G8" s="45" t="s">
        <v>97</v>
      </c>
      <c r="H8" s="46">
        <f>L8+P8+T8</f>
        <v>53287.167999999998</v>
      </c>
      <c r="I8" s="46">
        <f>SUM(I11:I28)</f>
        <v>0</v>
      </c>
      <c r="J8" s="46">
        <f t="shared" ref="J8:K8" si="0">SUM(J11:J28)</f>
        <v>19128.057999999997</v>
      </c>
      <c r="K8" s="46">
        <f t="shared" si="0"/>
        <v>6925.64</v>
      </c>
      <c r="L8" s="46">
        <f>SUM(I8:K8)</f>
        <v>26053.697999999997</v>
      </c>
      <c r="M8" s="46">
        <f>SUM(M11:M28)</f>
        <v>0</v>
      </c>
      <c r="N8" s="46">
        <f t="shared" ref="N8:O8" si="1">SUM(N11:N28)</f>
        <v>12413.035</v>
      </c>
      <c r="O8" s="46">
        <f t="shared" si="1"/>
        <v>1197.7</v>
      </c>
      <c r="P8" s="46">
        <f>SUM(M8:O8)</f>
        <v>13610.735000000001</v>
      </c>
      <c r="Q8" s="46">
        <f>SUM(Q11:Q28)</f>
        <v>0</v>
      </c>
      <c r="R8" s="46">
        <f t="shared" ref="R8:S8" si="2">SUM(R11:R28)</f>
        <v>12413.035</v>
      </c>
      <c r="S8" s="46">
        <f t="shared" si="2"/>
        <v>1209.7</v>
      </c>
      <c r="T8" s="46">
        <f>SUM(Q8:S8)</f>
        <v>13622.735000000001</v>
      </c>
      <c r="U8" s="44"/>
    </row>
    <row r="9" spans="1:21" x14ac:dyDescent="0.25">
      <c r="A9" s="191" t="s">
        <v>67</v>
      </c>
      <c r="B9" s="192"/>
      <c r="C9" s="192"/>
      <c r="D9" s="192"/>
      <c r="E9" s="192"/>
      <c r="F9" s="192"/>
      <c r="G9" s="192"/>
      <c r="H9" s="192"/>
      <c r="I9" s="50"/>
      <c r="J9" s="50"/>
      <c r="K9" s="50"/>
      <c r="L9" s="50"/>
      <c r="M9" s="50"/>
      <c r="N9" s="50"/>
      <c r="O9" s="50"/>
      <c r="P9" s="50"/>
      <c r="Q9" s="50"/>
      <c r="R9" s="50"/>
      <c r="S9" s="50"/>
      <c r="T9" s="50"/>
      <c r="U9" s="51"/>
    </row>
    <row r="10" spans="1:21" x14ac:dyDescent="0.25">
      <c r="A10" s="191" t="s">
        <v>68</v>
      </c>
      <c r="B10" s="192"/>
      <c r="C10" s="192"/>
      <c r="D10" s="192"/>
      <c r="E10" s="192"/>
      <c r="F10" s="192"/>
      <c r="G10" s="192"/>
      <c r="H10" s="192"/>
      <c r="I10" s="50"/>
      <c r="J10" s="50"/>
      <c r="K10" s="50"/>
      <c r="L10" s="50"/>
      <c r="M10" s="50"/>
      <c r="N10" s="50"/>
      <c r="O10" s="50"/>
      <c r="P10" s="50"/>
      <c r="Q10" s="50"/>
      <c r="R10" s="50"/>
      <c r="S10" s="50"/>
      <c r="T10" s="50"/>
      <c r="U10" s="51"/>
    </row>
    <row r="11" spans="1:21" ht="27.75" customHeight="1" x14ac:dyDescent="0.25">
      <c r="A11" s="136" t="s">
        <v>70</v>
      </c>
      <c r="B11" s="236" t="s">
        <v>184</v>
      </c>
      <c r="C11" s="242" t="s">
        <v>61</v>
      </c>
      <c r="D11" s="137" t="s">
        <v>95</v>
      </c>
      <c r="E11" s="138" t="s">
        <v>96</v>
      </c>
      <c r="F11" s="138" t="s">
        <v>118</v>
      </c>
      <c r="G11" s="138" t="s">
        <v>97</v>
      </c>
      <c r="H11" s="134"/>
      <c r="I11" s="134"/>
      <c r="J11" s="73"/>
      <c r="K11" s="177">
        <v>6925.64</v>
      </c>
      <c r="L11" s="73">
        <f>SUM(I11:K11)</f>
        <v>6925.64</v>
      </c>
      <c r="M11" s="73"/>
      <c r="N11" s="134"/>
      <c r="O11" s="133">
        <v>1197.7</v>
      </c>
      <c r="P11" s="134">
        <f>SUM(M11:O11)</f>
        <v>1197.7</v>
      </c>
      <c r="Q11" s="134"/>
      <c r="R11" s="73"/>
      <c r="S11" s="133">
        <v>1209.7</v>
      </c>
      <c r="T11" s="73">
        <f>SUM(Q11:S11)</f>
        <v>1209.7</v>
      </c>
      <c r="U11" s="244" t="s">
        <v>141</v>
      </c>
    </row>
    <row r="12" spans="1:21" ht="16.5" customHeight="1" x14ac:dyDescent="0.25">
      <c r="A12" s="228"/>
      <c r="B12" s="237"/>
      <c r="C12" s="243"/>
      <c r="D12" s="137" t="s">
        <v>95</v>
      </c>
      <c r="E12" s="138" t="s">
        <v>96</v>
      </c>
      <c r="F12" s="138" t="s">
        <v>170</v>
      </c>
      <c r="G12" s="138" t="s">
        <v>97</v>
      </c>
      <c r="H12" s="134"/>
      <c r="I12" s="134"/>
      <c r="J12" s="134"/>
      <c r="K12" s="135"/>
      <c r="L12" s="134">
        <f t="shared" ref="L12:L26" si="3">SUM(I12:K12)</f>
        <v>0</v>
      </c>
      <c r="M12" s="134"/>
      <c r="N12" s="134"/>
      <c r="O12" s="135"/>
      <c r="P12" s="134">
        <f t="shared" ref="P12:P26" si="4">SUM(M12:O12)</f>
        <v>0</v>
      </c>
      <c r="Q12" s="134"/>
      <c r="R12" s="73"/>
      <c r="S12" s="84"/>
      <c r="T12" s="73">
        <f t="shared" ref="T12:T26" si="5">SUM(Q12:S12)</f>
        <v>0</v>
      </c>
      <c r="U12" s="245"/>
    </row>
    <row r="13" spans="1:21" ht="20.25" customHeight="1" x14ac:dyDescent="0.25">
      <c r="A13" s="228"/>
      <c r="B13" s="237"/>
      <c r="C13" s="243"/>
      <c r="D13" s="137" t="s">
        <v>95</v>
      </c>
      <c r="E13" s="138" t="s">
        <v>96</v>
      </c>
      <c r="F13" s="138" t="s">
        <v>171</v>
      </c>
      <c r="G13" s="138" t="s">
        <v>97</v>
      </c>
      <c r="H13" s="134"/>
      <c r="I13" s="134"/>
      <c r="J13" s="134"/>
      <c r="K13" s="134"/>
      <c r="L13" s="134">
        <f t="shared" si="3"/>
        <v>0</v>
      </c>
      <c r="M13" s="134"/>
      <c r="N13" s="134"/>
      <c r="O13" s="134"/>
      <c r="P13" s="134">
        <f t="shared" si="4"/>
        <v>0</v>
      </c>
      <c r="Q13" s="134"/>
      <c r="R13" s="73"/>
      <c r="S13" s="73"/>
      <c r="T13" s="73">
        <f t="shared" si="5"/>
        <v>0</v>
      </c>
      <c r="U13" s="245"/>
    </row>
    <row r="14" spans="1:21" ht="23.25" customHeight="1" x14ac:dyDescent="0.25">
      <c r="A14" s="228"/>
      <c r="B14" s="237"/>
      <c r="C14" s="243"/>
      <c r="D14" s="137" t="s">
        <v>95</v>
      </c>
      <c r="E14" s="138" t="s">
        <v>96</v>
      </c>
      <c r="F14" s="138" t="s">
        <v>211</v>
      </c>
      <c r="G14" s="138" t="s">
        <v>97</v>
      </c>
      <c r="H14" s="134"/>
      <c r="I14" s="134"/>
      <c r="J14" s="182">
        <v>10703.828</v>
      </c>
      <c r="K14" s="182"/>
      <c r="L14" s="182">
        <f>SUM(I14:K14)</f>
        <v>10703.828</v>
      </c>
      <c r="M14" s="182"/>
      <c r="N14" s="134">
        <v>9774.2800000000007</v>
      </c>
      <c r="O14" s="134"/>
      <c r="P14" s="134">
        <f>SUM(M14:O14)</f>
        <v>9774.2800000000007</v>
      </c>
      <c r="Q14" s="134"/>
      <c r="R14" s="134">
        <v>9774.2800000000007</v>
      </c>
      <c r="S14" s="73"/>
      <c r="T14" s="73">
        <f>SUM(Q14:S14)</f>
        <v>9774.2800000000007</v>
      </c>
      <c r="U14" s="245"/>
    </row>
    <row r="15" spans="1:21" ht="48.75" customHeight="1" x14ac:dyDescent="0.25">
      <c r="A15" s="136" t="s">
        <v>71</v>
      </c>
      <c r="B15" s="139" t="s">
        <v>99</v>
      </c>
      <c r="C15" s="158" t="s">
        <v>61</v>
      </c>
      <c r="D15" s="137" t="s">
        <v>95</v>
      </c>
      <c r="E15" s="138" t="s">
        <v>96</v>
      </c>
      <c r="F15" s="138" t="s">
        <v>119</v>
      </c>
      <c r="G15" s="138" t="s">
        <v>97</v>
      </c>
      <c r="H15" s="134"/>
      <c r="I15" s="134"/>
      <c r="J15" s="182">
        <v>2638.7550000000001</v>
      </c>
      <c r="K15" s="182"/>
      <c r="L15" s="182">
        <f t="shared" si="3"/>
        <v>2638.7550000000001</v>
      </c>
      <c r="M15" s="182"/>
      <c r="N15" s="134">
        <v>2638.7550000000001</v>
      </c>
      <c r="O15" s="134"/>
      <c r="P15" s="134">
        <f t="shared" si="4"/>
        <v>2638.7550000000001</v>
      </c>
      <c r="Q15" s="134"/>
      <c r="R15" s="73">
        <v>2638.7550000000001</v>
      </c>
      <c r="S15" s="73"/>
      <c r="T15" s="73">
        <f t="shared" si="5"/>
        <v>2638.7550000000001</v>
      </c>
      <c r="U15" s="82" t="s">
        <v>140</v>
      </c>
    </row>
    <row r="16" spans="1:21" ht="24" customHeight="1" x14ac:dyDescent="0.25">
      <c r="A16" s="240" t="s">
        <v>72</v>
      </c>
      <c r="B16" s="236" t="s">
        <v>185</v>
      </c>
      <c r="C16" s="239" t="s">
        <v>61</v>
      </c>
      <c r="D16" s="137" t="s">
        <v>95</v>
      </c>
      <c r="E16" s="138" t="s">
        <v>96</v>
      </c>
      <c r="F16" s="138" t="s">
        <v>172</v>
      </c>
      <c r="G16" s="138" t="s">
        <v>97</v>
      </c>
      <c r="H16" s="134"/>
      <c r="I16" s="134"/>
      <c r="J16" s="182"/>
      <c r="K16" s="182"/>
      <c r="L16" s="182">
        <f t="shared" si="3"/>
        <v>0</v>
      </c>
      <c r="M16" s="182"/>
      <c r="N16" s="134"/>
      <c r="O16" s="134"/>
      <c r="P16" s="134">
        <f t="shared" si="4"/>
        <v>0</v>
      </c>
      <c r="Q16" s="134"/>
      <c r="R16" s="73"/>
      <c r="S16" s="73"/>
      <c r="T16" s="73">
        <f t="shared" si="5"/>
        <v>0</v>
      </c>
      <c r="U16" s="247" t="s">
        <v>201</v>
      </c>
    </row>
    <row r="17" spans="1:21" ht="24" customHeight="1" x14ac:dyDescent="0.25">
      <c r="A17" s="228"/>
      <c r="B17" s="237"/>
      <c r="C17" s="239"/>
      <c r="D17" s="137" t="s">
        <v>95</v>
      </c>
      <c r="E17" s="138" t="s">
        <v>96</v>
      </c>
      <c r="F17" s="138" t="s">
        <v>209</v>
      </c>
      <c r="G17" s="138" t="s">
        <v>97</v>
      </c>
      <c r="H17" s="134"/>
      <c r="I17" s="134"/>
      <c r="J17" s="182"/>
      <c r="K17" s="182">
        <v>0</v>
      </c>
      <c r="L17" s="182">
        <f>SUM(I17:K17)</f>
        <v>0</v>
      </c>
      <c r="M17" s="182"/>
      <c r="N17" s="134"/>
      <c r="O17" s="134">
        <v>0</v>
      </c>
      <c r="P17" s="134">
        <f t="shared" si="4"/>
        <v>0</v>
      </c>
      <c r="Q17" s="134"/>
      <c r="R17" s="73"/>
      <c r="S17" s="134">
        <v>0</v>
      </c>
      <c r="T17" s="73">
        <f t="shared" si="5"/>
        <v>0</v>
      </c>
      <c r="U17" s="248"/>
    </row>
    <row r="18" spans="1:21" ht="27.75" customHeight="1" x14ac:dyDescent="0.25">
      <c r="A18" s="228"/>
      <c r="B18" s="237"/>
      <c r="C18" s="239"/>
      <c r="D18" s="137" t="s">
        <v>95</v>
      </c>
      <c r="E18" s="138" t="s">
        <v>96</v>
      </c>
      <c r="F18" s="138" t="s">
        <v>173</v>
      </c>
      <c r="G18" s="138" t="s">
        <v>97</v>
      </c>
      <c r="H18" s="134"/>
      <c r="I18" s="133"/>
      <c r="J18" s="182"/>
      <c r="K18" s="182"/>
      <c r="L18" s="182">
        <f t="shared" si="3"/>
        <v>0</v>
      </c>
      <c r="M18" s="177"/>
      <c r="N18" s="134"/>
      <c r="O18" s="134"/>
      <c r="P18" s="134">
        <f t="shared" si="4"/>
        <v>0</v>
      </c>
      <c r="Q18" s="133"/>
      <c r="R18" s="73"/>
      <c r="S18" s="73"/>
      <c r="T18" s="73">
        <f t="shared" si="5"/>
        <v>0</v>
      </c>
      <c r="U18" s="248"/>
    </row>
    <row r="19" spans="1:21" ht="27.75" customHeight="1" x14ac:dyDescent="0.25">
      <c r="A19" s="241"/>
      <c r="B19" s="238"/>
      <c r="C19" s="239"/>
      <c r="D19" s="137" t="s">
        <v>95</v>
      </c>
      <c r="E19" s="138" t="s">
        <v>96</v>
      </c>
      <c r="F19" s="138" t="s">
        <v>212</v>
      </c>
      <c r="G19" s="138" t="s">
        <v>97</v>
      </c>
      <c r="H19" s="134"/>
      <c r="I19" s="133"/>
      <c r="J19" s="182">
        <v>5785.4750000000004</v>
      </c>
      <c r="K19" s="182"/>
      <c r="L19" s="182">
        <f t="shared" si="3"/>
        <v>5785.4750000000004</v>
      </c>
      <c r="M19" s="177"/>
      <c r="N19" s="134">
        <v>0</v>
      </c>
      <c r="O19" s="134"/>
      <c r="P19" s="134">
        <f t="shared" si="4"/>
        <v>0</v>
      </c>
      <c r="Q19" s="133"/>
      <c r="R19" s="134">
        <v>0</v>
      </c>
      <c r="S19" s="73"/>
      <c r="T19" s="73">
        <f t="shared" si="5"/>
        <v>0</v>
      </c>
      <c r="U19" s="249"/>
    </row>
    <row r="20" spans="1:21" ht="33" customHeight="1" x14ac:dyDescent="0.25">
      <c r="A20" s="229" t="s">
        <v>137</v>
      </c>
      <c r="B20" s="232" t="s">
        <v>155</v>
      </c>
      <c r="C20" s="235" t="s">
        <v>61</v>
      </c>
      <c r="D20" s="137" t="s">
        <v>95</v>
      </c>
      <c r="E20" s="138" t="s">
        <v>96</v>
      </c>
      <c r="F20" s="138" t="s">
        <v>124</v>
      </c>
      <c r="G20" s="138" t="s">
        <v>97</v>
      </c>
      <c r="H20" s="134"/>
      <c r="I20" s="134"/>
      <c r="J20" s="182"/>
      <c r="K20" s="182"/>
      <c r="L20" s="182">
        <f t="shared" si="3"/>
        <v>0</v>
      </c>
      <c r="M20" s="182"/>
      <c r="N20" s="134"/>
      <c r="O20" s="134"/>
      <c r="P20" s="134">
        <f t="shared" si="4"/>
        <v>0</v>
      </c>
      <c r="Q20" s="134"/>
      <c r="R20" s="73"/>
      <c r="S20" s="73"/>
      <c r="T20" s="73">
        <f t="shared" si="5"/>
        <v>0</v>
      </c>
      <c r="U20" s="244" t="s">
        <v>178</v>
      </c>
    </row>
    <row r="21" spans="1:21" ht="34.5" customHeight="1" x14ac:dyDescent="0.25">
      <c r="A21" s="231"/>
      <c r="B21" s="234"/>
      <c r="C21" s="235"/>
      <c r="D21" s="137" t="s">
        <v>95</v>
      </c>
      <c r="E21" s="138" t="s">
        <v>96</v>
      </c>
      <c r="F21" s="138" t="s">
        <v>125</v>
      </c>
      <c r="G21" s="138" t="s">
        <v>97</v>
      </c>
      <c r="H21" s="134"/>
      <c r="I21" s="134"/>
      <c r="J21" s="182"/>
      <c r="K21" s="182"/>
      <c r="L21" s="182">
        <f t="shared" si="3"/>
        <v>0</v>
      </c>
      <c r="M21" s="182"/>
      <c r="N21" s="134"/>
      <c r="O21" s="134"/>
      <c r="P21" s="134">
        <f t="shared" si="4"/>
        <v>0</v>
      </c>
      <c r="Q21" s="134"/>
      <c r="R21" s="73"/>
      <c r="S21" s="73"/>
      <c r="T21" s="73">
        <f t="shared" si="5"/>
        <v>0</v>
      </c>
      <c r="U21" s="246"/>
    </row>
    <row r="22" spans="1:21" ht="31.5" customHeight="1" x14ac:dyDescent="0.25">
      <c r="A22" s="229" t="s">
        <v>139</v>
      </c>
      <c r="B22" s="232" t="s">
        <v>138</v>
      </c>
      <c r="C22" s="235" t="s">
        <v>61</v>
      </c>
      <c r="D22" s="137" t="s">
        <v>95</v>
      </c>
      <c r="E22" s="138" t="s">
        <v>96</v>
      </c>
      <c r="F22" s="138" t="s">
        <v>126</v>
      </c>
      <c r="G22" s="138" t="s">
        <v>97</v>
      </c>
      <c r="H22" s="134"/>
      <c r="I22" s="134"/>
      <c r="J22" s="182"/>
      <c r="K22" s="182"/>
      <c r="L22" s="182">
        <f t="shared" si="3"/>
        <v>0</v>
      </c>
      <c r="M22" s="182"/>
      <c r="N22" s="134"/>
      <c r="O22" s="134"/>
      <c r="P22" s="134">
        <f t="shared" si="4"/>
        <v>0</v>
      </c>
      <c r="Q22" s="134"/>
      <c r="R22" s="73"/>
      <c r="S22" s="73"/>
      <c r="T22" s="73">
        <f t="shared" si="5"/>
        <v>0</v>
      </c>
      <c r="U22" s="244" t="s">
        <v>164</v>
      </c>
    </row>
    <row r="23" spans="1:21" ht="18" customHeight="1" x14ac:dyDescent="0.25">
      <c r="A23" s="231"/>
      <c r="B23" s="234"/>
      <c r="C23" s="235"/>
      <c r="D23" s="137" t="s">
        <v>95</v>
      </c>
      <c r="E23" s="138" t="s">
        <v>96</v>
      </c>
      <c r="F23" s="138" t="s">
        <v>127</v>
      </c>
      <c r="G23" s="138" t="s">
        <v>97</v>
      </c>
      <c r="H23" s="134"/>
      <c r="I23" s="134"/>
      <c r="J23" s="182"/>
      <c r="K23" s="182"/>
      <c r="L23" s="182">
        <f t="shared" si="3"/>
        <v>0</v>
      </c>
      <c r="M23" s="182"/>
      <c r="N23" s="134"/>
      <c r="O23" s="134"/>
      <c r="P23" s="134">
        <f t="shared" si="4"/>
        <v>0</v>
      </c>
      <c r="Q23" s="134"/>
      <c r="R23" s="73"/>
      <c r="S23" s="73"/>
      <c r="T23" s="73">
        <f t="shared" si="5"/>
        <v>0</v>
      </c>
      <c r="U23" s="246"/>
    </row>
    <row r="24" spans="1:21" ht="21.75" customHeight="1" x14ac:dyDescent="0.25">
      <c r="A24" s="229" t="s">
        <v>179</v>
      </c>
      <c r="B24" s="232" t="s">
        <v>183</v>
      </c>
      <c r="C24" s="235" t="s">
        <v>61</v>
      </c>
      <c r="D24" s="140" t="s">
        <v>95</v>
      </c>
      <c r="E24" s="140" t="s">
        <v>96</v>
      </c>
      <c r="F24" s="140" t="s">
        <v>124</v>
      </c>
      <c r="G24" s="140" t="s">
        <v>97</v>
      </c>
      <c r="H24" s="134"/>
      <c r="I24" s="134"/>
      <c r="J24" s="182"/>
      <c r="K24" s="182"/>
      <c r="L24" s="182">
        <f t="shared" si="3"/>
        <v>0</v>
      </c>
      <c r="M24" s="182"/>
      <c r="N24" s="134"/>
      <c r="O24" s="134"/>
      <c r="P24" s="134">
        <f t="shared" si="4"/>
        <v>0</v>
      </c>
      <c r="Q24" s="134"/>
      <c r="R24" s="73"/>
      <c r="S24" s="73"/>
      <c r="T24" s="73">
        <f t="shared" si="5"/>
        <v>0</v>
      </c>
      <c r="U24" s="244" t="s">
        <v>178</v>
      </c>
    </row>
    <row r="25" spans="1:21" x14ac:dyDescent="0.25">
      <c r="A25" s="230"/>
      <c r="B25" s="233"/>
      <c r="C25" s="235"/>
      <c r="D25" s="140" t="s">
        <v>95</v>
      </c>
      <c r="E25" s="140" t="s">
        <v>96</v>
      </c>
      <c r="F25" s="140" t="s">
        <v>125</v>
      </c>
      <c r="G25" s="140" t="s">
        <v>97</v>
      </c>
      <c r="H25" s="134"/>
      <c r="I25" s="134"/>
      <c r="J25" s="182"/>
      <c r="K25" s="182"/>
      <c r="L25" s="182">
        <f t="shared" si="3"/>
        <v>0</v>
      </c>
      <c r="M25" s="182"/>
      <c r="N25" s="134"/>
      <c r="O25" s="134"/>
      <c r="P25" s="134">
        <f t="shared" si="4"/>
        <v>0</v>
      </c>
      <c r="Q25" s="134"/>
      <c r="R25" s="73"/>
      <c r="S25" s="73"/>
      <c r="T25" s="73">
        <f t="shared" si="5"/>
        <v>0</v>
      </c>
      <c r="U25" s="245"/>
    </row>
    <row r="26" spans="1:21" ht="19.5" customHeight="1" x14ac:dyDescent="0.25">
      <c r="A26" s="230"/>
      <c r="B26" s="233"/>
      <c r="C26" s="235"/>
      <c r="D26" s="141" t="s">
        <v>95</v>
      </c>
      <c r="E26" s="141" t="s">
        <v>96</v>
      </c>
      <c r="F26" s="142">
        <v>1210010601</v>
      </c>
      <c r="G26" s="142">
        <v>244</v>
      </c>
      <c r="H26" s="143"/>
      <c r="I26" s="144">
        <v>0</v>
      </c>
      <c r="J26" s="181"/>
      <c r="K26" s="181"/>
      <c r="L26" s="182">
        <f t="shared" si="3"/>
        <v>0</v>
      </c>
      <c r="M26" s="183">
        <v>0</v>
      </c>
      <c r="N26" s="48"/>
      <c r="O26" s="48"/>
      <c r="P26" s="134">
        <f t="shared" si="4"/>
        <v>0</v>
      </c>
      <c r="Q26" s="144">
        <v>0</v>
      </c>
      <c r="R26" s="128"/>
      <c r="S26" s="128"/>
      <c r="T26" s="73">
        <f t="shared" si="5"/>
        <v>0</v>
      </c>
      <c r="U26" s="245"/>
    </row>
    <row r="27" spans="1:21" x14ac:dyDescent="0.25">
      <c r="A27" s="231"/>
      <c r="B27" s="234"/>
      <c r="C27" s="235"/>
      <c r="D27" s="141" t="s">
        <v>95</v>
      </c>
      <c r="E27" s="141" t="s">
        <v>96</v>
      </c>
      <c r="F27" s="142" t="s">
        <v>210</v>
      </c>
      <c r="G27" s="142">
        <v>244</v>
      </c>
      <c r="H27" s="143"/>
      <c r="I27" s="144"/>
      <c r="J27" s="181"/>
      <c r="K27" s="183">
        <v>0</v>
      </c>
      <c r="L27" s="182">
        <f>SUM(I27:K27)</f>
        <v>0</v>
      </c>
      <c r="M27" s="183"/>
      <c r="N27" s="48"/>
      <c r="O27" s="146">
        <v>0</v>
      </c>
      <c r="P27" s="134">
        <f>SUM(M27:O27)</f>
        <v>0</v>
      </c>
      <c r="Q27" s="144"/>
      <c r="R27" s="128"/>
      <c r="S27" s="147">
        <v>0</v>
      </c>
      <c r="T27" s="73">
        <f>SUM(Q27:S27)</f>
        <v>0</v>
      </c>
      <c r="U27" s="246"/>
    </row>
    <row r="28" spans="1:21" s="166" customFormat="1" ht="111.75" customHeight="1" x14ac:dyDescent="0.25">
      <c r="A28" s="163" t="s">
        <v>214</v>
      </c>
      <c r="B28" s="164" t="s">
        <v>215</v>
      </c>
      <c r="C28" s="165" t="s">
        <v>61</v>
      </c>
      <c r="D28" s="68" t="s">
        <v>95</v>
      </c>
      <c r="E28" s="68" t="s">
        <v>96</v>
      </c>
      <c r="F28" s="164">
        <v>1210084870</v>
      </c>
      <c r="G28" s="164">
        <v>244</v>
      </c>
      <c r="H28" s="73"/>
      <c r="I28" s="162"/>
      <c r="J28" s="182">
        <v>0</v>
      </c>
      <c r="K28" s="182"/>
      <c r="L28" s="182">
        <f t="shared" ref="L28" si="6">SUM(I28:K28)</f>
        <v>0</v>
      </c>
      <c r="M28" s="177"/>
      <c r="N28" s="73">
        <v>0</v>
      </c>
      <c r="O28" s="73"/>
      <c r="P28" s="73">
        <f t="shared" ref="P28" si="7">SUM(M28:O28)</f>
        <v>0</v>
      </c>
      <c r="Q28" s="162"/>
      <c r="R28" s="73">
        <v>0</v>
      </c>
      <c r="S28" s="73"/>
      <c r="T28" s="73">
        <f t="shared" ref="T28" si="8">SUM(Q28:S28)</f>
        <v>0</v>
      </c>
      <c r="U28" s="128"/>
    </row>
    <row r="29" spans="1:21" x14ac:dyDescent="0.25">
      <c r="A29" s="131"/>
      <c r="B29" s="131"/>
      <c r="C29" s="131"/>
      <c r="D29" s="131"/>
      <c r="E29" s="131"/>
      <c r="F29" s="131"/>
      <c r="G29" s="131"/>
      <c r="H29" s="131"/>
    </row>
    <row r="30" spans="1:21" x14ac:dyDescent="0.25">
      <c r="A30" s="66"/>
      <c r="B30" s="67"/>
      <c r="C30" s="67"/>
      <c r="D30" s="67"/>
      <c r="E30" s="67"/>
      <c r="F30" s="67"/>
      <c r="G30" s="67"/>
      <c r="H30" s="67"/>
    </row>
  </sheetData>
  <mergeCells count="46">
    <mergeCell ref="M4:P4"/>
    <mergeCell ref="L5:L6"/>
    <mergeCell ref="U22:U23"/>
    <mergeCell ref="U20:U21"/>
    <mergeCell ref="Q5:Q6"/>
    <mergeCell ref="U16:U19"/>
    <mergeCell ref="U11:U14"/>
    <mergeCell ref="B11:B14"/>
    <mergeCell ref="C11:C14"/>
    <mergeCell ref="J5:J6"/>
    <mergeCell ref="I5:I6"/>
    <mergeCell ref="U24:U27"/>
    <mergeCell ref="K5:K6"/>
    <mergeCell ref="M5:M6"/>
    <mergeCell ref="A1:U1"/>
    <mergeCell ref="A2:U2"/>
    <mergeCell ref="I3:T3"/>
    <mergeCell ref="H3:H6"/>
    <mergeCell ref="U3:U6"/>
    <mergeCell ref="N5:N6"/>
    <mergeCell ref="O5:O6"/>
    <mergeCell ref="P5:P6"/>
    <mergeCell ref="I4:L4"/>
    <mergeCell ref="A3:A6"/>
    <mergeCell ref="Q4:T4"/>
    <mergeCell ref="R5:R6"/>
    <mergeCell ref="B3:B6"/>
    <mergeCell ref="D3:G5"/>
    <mergeCell ref="T5:T6"/>
    <mergeCell ref="S5:S6"/>
    <mergeCell ref="A12:A14"/>
    <mergeCell ref="A9:H9"/>
    <mergeCell ref="C3:C6"/>
    <mergeCell ref="A10:H10"/>
    <mergeCell ref="A24:A27"/>
    <mergeCell ref="B24:B27"/>
    <mergeCell ref="C24:C27"/>
    <mergeCell ref="A22:A23"/>
    <mergeCell ref="B16:B19"/>
    <mergeCell ref="C20:C21"/>
    <mergeCell ref="A20:A21"/>
    <mergeCell ref="C16:C19"/>
    <mergeCell ref="B20:B21"/>
    <mergeCell ref="A16:A19"/>
    <mergeCell ref="B22:B23"/>
    <mergeCell ref="C22:C23"/>
  </mergeCells>
  <phoneticPr fontId="6" type="noConversion"/>
  <pageMargins left="0.24" right="0.23" top="0.28999999999999998" bottom="0.35" header="0.17" footer="0.19"/>
  <pageSetup paperSize="9" scale="43" fitToHeight="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7"/>
    <pageSetUpPr fitToPage="1"/>
  </sheetPr>
  <dimension ref="A1:AG9"/>
  <sheetViews>
    <sheetView view="pageBreakPreview" topLeftCell="A3" zoomScale="75" zoomScaleNormal="50" workbookViewId="0">
      <selection activeCell="J9" sqref="J9"/>
    </sheetView>
  </sheetViews>
  <sheetFormatPr defaultColWidth="7.42578125" defaultRowHeight="15.75" x14ac:dyDescent="0.25"/>
  <cols>
    <col min="1" max="1" width="9.85546875" style="38" customWidth="1"/>
    <col min="2" max="2" width="44.5703125" style="39" customWidth="1"/>
    <col min="3" max="3" width="12.42578125" style="39" customWidth="1"/>
    <col min="4" max="4" width="27.85546875" style="39" customWidth="1"/>
    <col min="5" max="5" width="19" style="39" customWidth="1"/>
    <col min="6" max="17" width="7.42578125" style="39" customWidth="1"/>
    <col min="18" max="18" width="12.42578125" style="66" customWidth="1"/>
    <col min="19" max="19" width="12.7109375" style="66" customWidth="1"/>
    <col min="20" max="20" width="25" style="66" customWidth="1"/>
    <col min="21" max="33" width="7.42578125" style="66" customWidth="1"/>
    <col min="34" max="16384" width="7.42578125" style="39"/>
  </cols>
  <sheetData>
    <row r="1" spans="1:33" s="120" customFormat="1" ht="39" customHeight="1" x14ac:dyDescent="0.25">
      <c r="A1" s="214" t="s">
        <v>147</v>
      </c>
      <c r="B1" s="214"/>
      <c r="C1" s="214"/>
      <c r="D1" s="214"/>
      <c r="E1" s="214"/>
      <c r="F1" s="214"/>
      <c r="G1" s="214"/>
      <c r="H1" s="214"/>
      <c r="I1" s="214"/>
      <c r="J1" s="214"/>
      <c r="K1" s="214"/>
      <c r="L1" s="214"/>
      <c r="M1" s="214"/>
      <c r="N1" s="214"/>
      <c r="O1" s="214"/>
      <c r="P1" s="214"/>
      <c r="Q1" s="214"/>
      <c r="R1" s="214"/>
      <c r="S1" s="214"/>
      <c r="T1" s="214"/>
      <c r="U1" s="121"/>
      <c r="V1" s="227"/>
      <c r="W1" s="227"/>
      <c r="X1" s="121"/>
      <c r="Y1" s="121"/>
      <c r="Z1" s="121"/>
      <c r="AA1" s="121"/>
      <c r="AB1" s="121"/>
      <c r="AC1" s="121"/>
      <c r="AD1" s="121"/>
      <c r="AE1" s="121"/>
      <c r="AF1" s="121"/>
      <c r="AG1" s="121"/>
    </row>
    <row r="2" spans="1:33" ht="57.75" customHeight="1" x14ac:dyDescent="0.25">
      <c r="A2" s="194" t="s">
        <v>208</v>
      </c>
      <c r="B2" s="194"/>
      <c r="C2" s="194"/>
      <c r="D2" s="194"/>
      <c r="E2" s="194"/>
      <c r="F2" s="194"/>
      <c r="G2" s="194"/>
      <c r="H2" s="194"/>
      <c r="I2" s="194"/>
      <c r="J2" s="194"/>
      <c r="K2" s="194"/>
      <c r="L2" s="194"/>
      <c r="M2" s="194"/>
      <c r="N2" s="194"/>
      <c r="O2" s="194"/>
      <c r="P2" s="194"/>
      <c r="Q2" s="194"/>
      <c r="R2" s="194"/>
      <c r="S2" s="194"/>
      <c r="T2" s="194"/>
    </row>
    <row r="3" spans="1:33" ht="83.25" customHeight="1" x14ac:dyDescent="0.25">
      <c r="A3" s="199" t="s">
        <v>7</v>
      </c>
      <c r="B3" s="199" t="s">
        <v>85</v>
      </c>
      <c r="C3" s="199" t="s">
        <v>0</v>
      </c>
      <c r="D3" s="199" t="s">
        <v>1</v>
      </c>
      <c r="E3" s="79" t="s">
        <v>157</v>
      </c>
      <c r="F3" s="202" t="s">
        <v>156</v>
      </c>
      <c r="G3" s="203"/>
      <c r="H3" s="203"/>
      <c r="I3" s="203"/>
      <c r="J3" s="203"/>
      <c r="K3" s="203"/>
      <c r="L3" s="203"/>
      <c r="M3" s="203"/>
      <c r="N3" s="203"/>
      <c r="O3" s="203"/>
      <c r="P3" s="203"/>
      <c r="Q3" s="204"/>
      <c r="R3" s="199" t="s">
        <v>8</v>
      </c>
      <c r="S3" s="199" t="s">
        <v>189</v>
      </c>
      <c r="T3" s="199" t="s">
        <v>107</v>
      </c>
    </row>
    <row r="4" spans="1:33" ht="54" customHeight="1" x14ac:dyDescent="0.25">
      <c r="A4" s="199"/>
      <c r="B4" s="199"/>
      <c r="C4" s="199"/>
      <c r="D4" s="199"/>
      <c r="E4" s="40" t="s">
        <v>18</v>
      </c>
      <c r="F4" s="40" t="s">
        <v>23</v>
      </c>
      <c r="G4" s="40" t="s">
        <v>158</v>
      </c>
      <c r="H4" s="40" t="s">
        <v>159</v>
      </c>
      <c r="I4" s="40" t="s">
        <v>160</v>
      </c>
      <c r="J4" s="40" t="s">
        <v>149</v>
      </c>
      <c r="K4" s="40" t="s">
        <v>174</v>
      </c>
      <c r="L4" s="40" t="s">
        <v>193</v>
      </c>
      <c r="M4" s="40" t="s">
        <v>194</v>
      </c>
      <c r="N4" s="40" t="s">
        <v>195</v>
      </c>
      <c r="O4" s="40" t="s">
        <v>198</v>
      </c>
      <c r="P4" s="40" t="s">
        <v>213</v>
      </c>
      <c r="Q4" s="174" t="s">
        <v>216</v>
      </c>
      <c r="R4" s="199"/>
      <c r="S4" s="199"/>
      <c r="T4" s="199"/>
    </row>
    <row r="5" spans="1:33" x14ac:dyDescent="0.25">
      <c r="A5" s="251" t="s">
        <v>89</v>
      </c>
      <c r="B5" s="251"/>
      <c r="C5" s="251"/>
      <c r="D5" s="251"/>
      <c r="E5" s="251"/>
      <c r="F5" s="251"/>
      <c r="G5" s="251"/>
      <c r="H5" s="251"/>
      <c r="I5" s="251"/>
      <c r="J5" s="251"/>
      <c r="K5" s="251"/>
      <c r="L5" s="251"/>
      <c r="M5" s="251"/>
      <c r="N5" s="251"/>
      <c r="O5" s="251"/>
      <c r="P5" s="251"/>
      <c r="Q5" s="251"/>
      <c r="R5" s="251"/>
      <c r="S5" s="251"/>
      <c r="T5" s="251"/>
    </row>
    <row r="6" spans="1:33" x14ac:dyDescent="0.25">
      <c r="A6" s="250" t="s">
        <v>67</v>
      </c>
      <c r="B6" s="250"/>
      <c r="C6" s="250"/>
      <c r="D6" s="250"/>
      <c r="E6" s="250"/>
      <c r="F6" s="250"/>
      <c r="G6" s="250"/>
      <c r="H6" s="250"/>
      <c r="I6" s="250"/>
      <c r="J6" s="250"/>
      <c r="K6" s="250"/>
      <c r="L6" s="250"/>
      <c r="M6" s="250"/>
      <c r="N6" s="250"/>
      <c r="O6" s="250"/>
      <c r="P6" s="250"/>
      <c r="Q6" s="250"/>
      <c r="R6" s="250"/>
      <c r="S6" s="250"/>
      <c r="T6" s="250"/>
    </row>
    <row r="7" spans="1:33" x14ac:dyDescent="0.25">
      <c r="A7" s="250" t="s">
        <v>68</v>
      </c>
      <c r="B7" s="250"/>
      <c r="C7" s="250"/>
      <c r="D7" s="250"/>
      <c r="E7" s="250"/>
      <c r="F7" s="250"/>
      <c r="G7" s="250"/>
      <c r="H7" s="250"/>
      <c r="I7" s="250"/>
      <c r="J7" s="250"/>
      <c r="K7" s="250"/>
      <c r="L7" s="250"/>
      <c r="M7" s="250"/>
      <c r="N7" s="250"/>
      <c r="O7" s="250"/>
      <c r="P7" s="250"/>
      <c r="Q7" s="250"/>
      <c r="R7" s="250"/>
      <c r="S7" s="250"/>
      <c r="T7" s="250"/>
    </row>
    <row r="8" spans="1:33" ht="113.25" customHeight="1" x14ac:dyDescent="0.25">
      <c r="A8" s="49" t="s">
        <v>69</v>
      </c>
      <c r="B8" s="64" t="s">
        <v>64</v>
      </c>
      <c r="C8" s="99" t="s">
        <v>62</v>
      </c>
      <c r="D8" s="99" t="s">
        <v>63</v>
      </c>
      <c r="E8" s="122">
        <v>59.6</v>
      </c>
      <c r="F8" s="123">
        <f>25.8/43.26*100</f>
        <v>59.639389736477121</v>
      </c>
      <c r="G8" s="122">
        <v>59.6</v>
      </c>
      <c r="H8" s="122">
        <v>59.6</v>
      </c>
      <c r="I8" s="122">
        <v>59.6</v>
      </c>
      <c r="J8" s="122">
        <v>59.6</v>
      </c>
      <c r="K8" s="122">
        <v>59.6</v>
      </c>
      <c r="L8" s="122">
        <v>59.6</v>
      </c>
      <c r="M8" s="122">
        <v>59.6</v>
      </c>
      <c r="N8" s="122">
        <v>59.6</v>
      </c>
      <c r="O8" s="122">
        <v>59.6</v>
      </c>
      <c r="P8" s="122">
        <v>59.6</v>
      </c>
      <c r="Q8" s="174">
        <v>59.6</v>
      </c>
      <c r="R8" s="122">
        <v>0.7</v>
      </c>
      <c r="S8" s="79" t="s">
        <v>162</v>
      </c>
      <c r="T8" s="79" t="s">
        <v>108</v>
      </c>
    </row>
    <row r="9" spans="1:33" ht="105.75" customHeight="1" x14ac:dyDescent="0.25">
      <c r="A9" s="49" t="s">
        <v>74</v>
      </c>
      <c r="B9" s="64" t="s">
        <v>109</v>
      </c>
      <c r="C9" s="99" t="s">
        <v>62</v>
      </c>
      <c r="D9" s="99" t="s">
        <v>110</v>
      </c>
      <c r="E9" s="123">
        <f>0.3/43.26*100</f>
        <v>0.69348127600554788</v>
      </c>
      <c r="F9" s="123">
        <f>0.3/43.26*100</f>
        <v>0.69348127600554788</v>
      </c>
      <c r="G9" s="123">
        <f t="shared" ref="G9:Q9" si="0">0.4/43.26*100</f>
        <v>0.92464170134073065</v>
      </c>
      <c r="H9" s="123">
        <f t="shared" si="0"/>
        <v>0.92464170134073065</v>
      </c>
      <c r="I9" s="123">
        <f t="shared" si="0"/>
        <v>0.92464170134073065</v>
      </c>
      <c r="J9" s="123">
        <f t="shared" si="0"/>
        <v>0.92464170134073065</v>
      </c>
      <c r="K9" s="123">
        <f t="shared" si="0"/>
        <v>0.92464170134073065</v>
      </c>
      <c r="L9" s="123">
        <f t="shared" si="0"/>
        <v>0.92464170134073065</v>
      </c>
      <c r="M9" s="123">
        <f t="shared" si="0"/>
        <v>0.92464170134073065</v>
      </c>
      <c r="N9" s="123">
        <f t="shared" si="0"/>
        <v>0.92464170134073065</v>
      </c>
      <c r="O9" s="123">
        <f t="shared" si="0"/>
        <v>0.92464170134073065</v>
      </c>
      <c r="P9" s="123">
        <f t="shared" si="0"/>
        <v>0.92464170134073065</v>
      </c>
      <c r="Q9" s="172">
        <f t="shared" si="0"/>
        <v>0.92464170134073065</v>
      </c>
      <c r="R9" s="122">
        <v>0.3</v>
      </c>
      <c r="S9" s="79" t="s">
        <v>163</v>
      </c>
      <c r="T9" s="79" t="s">
        <v>111</v>
      </c>
    </row>
  </sheetData>
  <mergeCells count="14">
    <mergeCell ref="V1:W1"/>
    <mergeCell ref="T3:T4"/>
    <mergeCell ref="A2:T2"/>
    <mergeCell ref="A1:T1"/>
    <mergeCell ref="A7:T7"/>
    <mergeCell ref="A3:A4"/>
    <mergeCell ref="B3:B4"/>
    <mergeCell ref="C3:C4"/>
    <mergeCell ref="D3:D4"/>
    <mergeCell ref="R3:R4"/>
    <mergeCell ref="S3:S4"/>
    <mergeCell ref="A5:T5"/>
    <mergeCell ref="A6:T6"/>
    <mergeCell ref="F3:Q3"/>
  </mergeCells>
  <phoneticPr fontId="6" type="noConversion"/>
  <pageMargins left="0.23" right="0.23" top="0.38" bottom="0.4" header="0.19" footer="0.19"/>
  <pageSetup paperSize="9" scale="5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pageSetUpPr fitToPage="1"/>
  </sheetPr>
  <dimension ref="A1:U27"/>
  <sheetViews>
    <sheetView view="pageBreakPreview" topLeftCell="C4" zoomScale="75" zoomScaleNormal="25" workbookViewId="0">
      <selection activeCell="L12" sqref="L12"/>
    </sheetView>
  </sheetViews>
  <sheetFormatPr defaultRowHeight="15.75" x14ac:dyDescent="0.25"/>
  <cols>
    <col min="1" max="1" width="7.140625" style="39" customWidth="1"/>
    <col min="2" max="2" width="66.85546875" style="38" customWidth="1"/>
    <col min="3" max="3" width="22.5703125" style="38" customWidth="1"/>
    <col min="4" max="4" width="4.42578125" style="38" customWidth="1"/>
    <col min="5" max="5" width="6.42578125" style="38" customWidth="1"/>
    <col min="6" max="6" width="13.140625" style="38" customWidth="1"/>
    <col min="7" max="7" width="4.28515625" style="38" customWidth="1"/>
    <col min="8" max="8" width="19.5703125" style="38" customWidth="1"/>
    <col min="9" max="9" width="7.28515625" style="39" customWidth="1"/>
    <col min="10" max="10" width="6.85546875" style="39" customWidth="1"/>
    <col min="11" max="11" width="15.5703125" style="39" customWidth="1"/>
    <col min="12" max="12" width="14.7109375" style="39" customWidth="1"/>
    <col min="13" max="13" width="7.5703125" style="39" customWidth="1"/>
    <col min="14" max="14" width="7" style="39" customWidth="1"/>
    <col min="15" max="15" width="16" style="39" customWidth="1"/>
    <col min="16" max="16" width="11.7109375" style="39" customWidth="1"/>
    <col min="17" max="17" width="7.140625" style="39" customWidth="1"/>
    <col min="18" max="18" width="6.85546875" style="39" customWidth="1"/>
    <col min="19" max="19" width="14.7109375" style="39" customWidth="1"/>
    <col min="20" max="20" width="12.42578125" style="39" customWidth="1"/>
    <col min="21" max="21" width="42.28515625" style="39" customWidth="1"/>
    <col min="22" max="29" width="9.140625" style="39"/>
    <col min="30" max="30" width="23.85546875" style="39" customWidth="1"/>
    <col min="31" max="16384" width="9.140625" style="39"/>
  </cols>
  <sheetData>
    <row r="1" spans="1:21" ht="25.5" customHeight="1" x14ac:dyDescent="0.25">
      <c r="A1" s="214" t="s">
        <v>153</v>
      </c>
      <c r="B1" s="214"/>
      <c r="C1" s="214"/>
      <c r="D1" s="214"/>
      <c r="E1" s="214"/>
      <c r="F1" s="214"/>
      <c r="G1" s="214"/>
      <c r="H1" s="214"/>
      <c r="I1" s="214"/>
      <c r="J1" s="214"/>
      <c r="K1" s="214"/>
      <c r="L1" s="214"/>
      <c r="M1" s="214"/>
      <c r="N1" s="214"/>
      <c r="O1" s="214"/>
      <c r="P1" s="214"/>
      <c r="Q1" s="214"/>
      <c r="R1" s="214"/>
      <c r="S1" s="214"/>
      <c r="T1" s="214"/>
      <c r="U1" s="214"/>
    </row>
    <row r="2" spans="1:21" ht="35.25" customHeight="1" x14ac:dyDescent="0.25">
      <c r="A2" s="194" t="s">
        <v>168</v>
      </c>
      <c r="B2" s="194"/>
      <c r="C2" s="194"/>
      <c r="D2" s="194"/>
      <c r="E2" s="194"/>
      <c r="F2" s="194"/>
      <c r="G2" s="194"/>
      <c r="H2" s="194"/>
      <c r="I2" s="194"/>
      <c r="J2" s="194"/>
      <c r="K2" s="194"/>
      <c r="L2" s="194"/>
      <c r="M2" s="194"/>
      <c r="N2" s="194"/>
      <c r="O2" s="194"/>
      <c r="P2" s="194"/>
      <c r="Q2" s="194"/>
      <c r="R2" s="194"/>
      <c r="S2" s="194"/>
      <c r="T2" s="194"/>
      <c r="U2" s="194"/>
    </row>
    <row r="3" spans="1:21" ht="15.75" customHeight="1" x14ac:dyDescent="0.25">
      <c r="A3" s="196" t="s">
        <v>25</v>
      </c>
      <c r="B3" s="199" t="s">
        <v>65</v>
      </c>
      <c r="C3" s="199" t="s">
        <v>66</v>
      </c>
      <c r="D3" s="199" t="s">
        <v>52</v>
      </c>
      <c r="E3" s="199"/>
      <c r="F3" s="199"/>
      <c r="G3" s="199"/>
      <c r="H3" s="196" t="s">
        <v>22</v>
      </c>
      <c r="I3" s="202" t="s">
        <v>202</v>
      </c>
      <c r="J3" s="203"/>
      <c r="K3" s="203"/>
      <c r="L3" s="203"/>
      <c r="M3" s="203"/>
      <c r="N3" s="203"/>
      <c r="O3" s="203"/>
      <c r="P3" s="203"/>
      <c r="Q3" s="203"/>
      <c r="R3" s="203"/>
      <c r="S3" s="203"/>
      <c r="T3" s="204"/>
      <c r="U3" s="196" t="s">
        <v>27</v>
      </c>
    </row>
    <row r="4" spans="1:21" ht="28.5" customHeight="1" x14ac:dyDescent="0.25">
      <c r="A4" s="197"/>
      <c r="B4" s="199"/>
      <c r="C4" s="199"/>
      <c r="D4" s="199"/>
      <c r="E4" s="199"/>
      <c r="F4" s="199"/>
      <c r="G4" s="199"/>
      <c r="H4" s="197"/>
      <c r="I4" s="201" t="s">
        <v>198</v>
      </c>
      <c r="J4" s="201"/>
      <c r="K4" s="201"/>
      <c r="L4" s="201"/>
      <c r="M4" s="201" t="s">
        <v>213</v>
      </c>
      <c r="N4" s="201"/>
      <c r="O4" s="201"/>
      <c r="P4" s="201"/>
      <c r="Q4" s="201" t="s">
        <v>216</v>
      </c>
      <c r="R4" s="201"/>
      <c r="S4" s="201"/>
      <c r="T4" s="201"/>
      <c r="U4" s="197"/>
    </row>
    <row r="5" spans="1:21" x14ac:dyDescent="0.25">
      <c r="A5" s="198"/>
      <c r="B5" s="199"/>
      <c r="C5" s="199"/>
      <c r="D5" s="199"/>
      <c r="E5" s="199"/>
      <c r="F5" s="199"/>
      <c r="G5" s="199"/>
      <c r="H5" s="197"/>
      <c r="I5" s="40" t="s">
        <v>20</v>
      </c>
      <c r="J5" s="40" t="s">
        <v>21</v>
      </c>
      <c r="K5" s="40" t="s">
        <v>19</v>
      </c>
      <c r="L5" s="40" t="s">
        <v>199</v>
      </c>
      <c r="M5" s="40" t="s">
        <v>20</v>
      </c>
      <c r="N5" s="40" t="s">
        <v>21</v>
      </c>
      <c r="O5" s="40" t="s">
        <v>19</v>
      </c>
      <c r="P5" s="40" t="s">
        <v>199</v>
      </c>
      <c r="Q5" s="40" t="s">
        <v>20</v>
      </c>
      <c r="R5" s="40" t="s">
        <v>21</v>
      </c>
      <c r="S5" s="40" t="s">
        <v>19</v>
      </c>
      <c r="T5" s="40" t="s">
        <v>199</v>
      </c>
      <c r="U5" s="197"/>
    </row>
    <row r="6" spans="1:21" x14ac:dyDescent="0.25">
      <c r="A6" s="43">
        <v>1</v>
      </c>
      <c r="B6" s="40">
        <v>2</v>
      </c>
      <c r="C6" s="40">
        <v>3</v>
      </c>
      <c r="D6" s="40">
        <v>4</v>
      </c>
      <c r="E6" s="40">
        <v>5</v>
      </c>
      <c r="F6" s="40">
        <v>6</v>
      </c>
      <c r="G6" s="40">
        <v>7</v>
      </c>
      <c r="H6" s="40">
        <v>8</v>
      </c>
      <c r="I6" s="40">
        <v>9</v>
      </c>
      <c r="J6" s="40">
        <v>10</v>
      </c>
      <c r="K6" s="40">
        <v>11</v>
      </c>
      <c r="L6" s="40">
        <v>12</v>
      </c>
      <c r="M6" s="40">
        <v>13</v>
      </c>
      <c r="N6" s="40">
        <v>14</v>
      </c>
      <c r="O6" s="40">
        <v>15</v>
      </c>
      <c r="P6" s="40">
        <v>16</v>
      </c>
      <c r="Q6" s="40">
        <v>17</v>
      </c>
      <c r="R6" s="40">
        <v>18</v>
      </c>
      <c r="S6" s="40">
        <v>19</v>
      </c>
      <c r="T6" s="40">
        <v>20</v>
      </c>
      <c r="U6" s="43">
        <v>21</v>
      </c>
    </row>
    <row r="7" spans="1:21" ht="71.25" customHeight="1" x14ac:dyDescent="0.25">
      <c r="A7" s="44"/>
      <c r="B7" s="44" t="s">
        <v>90</v>
      </c>
      <c r="C7" s="44" t="s">
        <v>200</v>
      </c>
      <c r="D7" s="45" t="s">
        <v>95</v>
      </c>
      <c r="E7" s="45" t="s">
        <v>100</v>
      </c>
      <c r="F7" s="45" t="s">
        <v>151</v>
      </c>
      <c r="G7" s="45" t="s">
        <v>192</v>
      </c>
      <c r="H7" s="46">
        <f>L7+P7+T7</f>
        <v>172091.07728</v>
      </c>
      <c r="I7" s="46">
        <f>SUM(I10:I20)</f>
        <v>0</v>
      </c>
      <c r="J7" s="46">
        <f>SUM(J10:J20)</f>
        <v>0</v>
      </c>
      <c r="K7" s="46">
        <f>SUM(K10:K20)</f>
        <v>62193.891680000001</v>
      </c>
      <c r="L7" s="46">
        <f>SUM(I7:K7)</f>
        <v>62193.891680000001</v>
      </c>
      <c r="M7" s="46">
        <f>SUM(M10:M20)</f>
        <v>0</v>
      </c>
      <c r="N7" s="46">
        <f>SUM(N10:N20)</f>
        <v>0</v>
      </c>
      <c r="O7" s="46">
        <f>SUM(O10:O20)</f>
        <v>54948.592799999999</v>
      </c>
      <c r="P7" s="46">
        <f>SUM(M7:O7)</f>
        <v>54948.592799999999</v>
      </c>
      <c r="Q7" s="46">
        <f>SUM(Q10:Q20)</f>
        <v>0</v>
      </c>
      <c r="R7" s="46">
        <f>SUM(R10:R20)</f>
        <v>0</v>
      </c>
      <c r="S7" s="46">
        <f>SUM(S10:S20)</f>
        <v>54948.592799999999</v>
      </c>
      <c r="T7" s="46">
        <f>SUM(Q7:S7)</f>
        <v>54948.592799999999</v>
      </c>
      <c r="U7" s="47"/>
    </row>
    <row r="8" spans="1:21" x14ac:dyDescent="0.25">
      <c r="A8" s="252" t="s">
        <v>73</v>
      </c>
      <c r="B8" s="252"/>
      <c r="C8" s="252"/>
      <c r="D8" s="252"/>
      <c r="E8" s="252"/>
      <c r="F8" s="252"/>
      <c r="G8" s="252"/>
      <c r="H8" s="252"/>
      <c r="I8" s="48"/>
      <c r="J8" s="48"/>
      <c r="K8" s="48"/>
      <c r="L8" s="48"/>
      <c r="M8" s="48"/>
      <c r="N8" s="48"/>
      <c r="O8" s="48"/>
      <c r="P8" s="48"/>
      <c r="Q8" s="48"/>
      <c r="R8" s="48"/>
      <c r="S8" s="48"/>
      <c r="T8" s="48"/>
      <c r="U8" s="48"/>
    </row>
    <row r="9" spans="1:21" x14ac:dyDescent="0.25">
      <c r="A9" s="49" t="s">
        <v>69</v>
      </c>
      <c r="B9" s="191" t="s">
        <v>154</v>
      </c>
      <c r="C9" s="192"/>
      <c r="D9" s="192"/>
      <c r="E9" s="192"/>
      <c r="F9" s="192"/>
      <c r="G9" s="192"/>
      <c r="H9" s="192"/>
      <c r="I9" s="50"/>
      <c r="J9" s="50"/>
      <c r="K9" s="50"/>
      <c r="L9" s="50"/>
      <c r="M9" s="50"/>
      <c r="N9" s="50"/>
      <c r="O9" s="50"/>
      <c r="P9" s="50"/>
      <c r="Q9" s="50"/>
      <c r="R9" s="50"/>
      <c r="S9" s="50"/>
      <c r="T9" s="50"/>
      <c r="U9" s="51"/>
    </row>
    <row r="10" spans="1:21" ht="72" customHeight="1" x14ac:dyDescent="0.25">
      <c r="A10" s="49" t="s">
        <v>70</v>
      </c>
      <c r="B10" s="85" t="s">
        <v>165</v>
      </c>
      <c r="C10" s="156" t="s">
        <v>61</v>
      </c>
      <c r="D10" s="68" t="s">
        <v>95</v>
      </c>
      <c r="E10" s="68" t="s">
        <v>100</v>
      </c>
      <c r="F10" s="68" t="s">
        <v>120</v>
      </c>
      <c r="G10" s="69" t="s">
        <v>205</v>
      </c>
      <c r="H10" s="53"/>
      <c r="I10" s="53"/>
      <c r="J10" s="53"/>
      <c r="K10" s="145">
        <v>21769.98</v>
      </c>
      <c r="L10" s="54">
        <f>SUM(I10:K10)</f>
        <v>21769.98</v>
      </c>
      <c r="M10" s="54"/>
      <c r="N10" s="54"/>
      <c r="O10" s="132">
        <v>21371.833200000001</v>
      </c>
      <c r="P10" s="54">
        <f>SUM(M10:O10)</f>
        <v>21371.833200000001</v>
      </c>
      <c r="Q10" s="54"/>
      <c r="R10" s="54"/>
      <c r="S10" s="132">
        <v>21371.833200000001</v>
      </c>
      <c r="T10" s="54">
        <f>SUM(Q10:S10)</f>
        <v>21371.833200000001</v>
      </c>
      <c r="U10" s="86" t="s">
        <v>136</v>
      </c>
    </row>
    <row r="11" spans="1:21" x14ac:dyDescent="0.25">
      <c r="A11" s="49" t="s">
        <v>74</v>
      </c>
      <c r="B11" s="259" t="s">
        <v>75</v>
      </c>
      <c r="C11" s="260"/>
      <c r="D11" s="260"/>
      <c r="E11" s="260"/>
      <c r="F11" s="260"/>
      <c r="G11" s="260"/>
      <c r="H11" s="260"/>
      <c r="I11" s="55"/>
      <c r="J11" s="55"/>
      <c r="K11" s="55"/>
      <c r="L11" s="56"/>
      <c r="M11" s="56"/>
      <c r="N11" s="56"/>
      <c r="O11" s="56"/>
      <c r="P11" s="56"/>
      <c r="Q11" s="56"/>
      <c r="R11" s="56"/>
      <c r="S11" s="56"/>
      <c r="T11" s="56"/>
      <c r="U11" s="57"/>
    </row>
    <row r="12" spans="1:21" ht="87" customHeight="1" x14ac:dyDescent="0.25">
      <c r="A12" s="49" t="s">
        <v>76</v>
      </c>
      <c r="B12" s="52" t="s">
        <v>197</v>
      </c>
      <c r="C12" s="41" t="s">
        <v>61</v>
      </c>
      <c r="D12" s="69" t="s">
        <v>95</v>
      </c>
      <c r="E12" s="69" t="s">
        <v>100</v>
      </c>
      <c r="F12" s="69" t="s">
        <v>121</v>
      </c>
      <c r="G12" s="69" t="s">
        <v>205</v>
      </c>
      <c r="H12" s="53"/>
      <c r="I12" s="58"/>
      <c r="J12" s="58"/>
      <c r="K12" s="145">
        <f>26546.811+5000</f>
        <v>31546.811000000002</v>
      </c>
      <c r="L12" s="58">
        <f>SUM(I12:K12)</f>
        <v>31546.811000000002</v>
      </c>
      <c r="M12" s="59"/>
      <c r="N12" s="59"/>
      <c r="O12" s="145">
        <v>26546.811099999999</v>
      </c>
      <c r="P12" s="59">
        <f>SUM(M12:O12)</f>
        <v>26546.811099999999</v>
      </c>
      <c r="Q12" s="59"/>
      <c r="R12" s="59"/>
      <c r="S12" s="145">
        <v>26546.811099999999</v>
      </c>
      <c r="T12" s="59">
        <f>SUM(Q12:S12)</f>
        <v>26546.811099999999</v>
      </c>
      <c r="U12" s="81" t="s">
        <v>135</v>
      </c>
    </row>
    <row r="13" spans="1:21" ht="85.5" customHeight="1" x14ac:dyDescent="0.25">
      <c r="A13" s="49" t="s">
        <v>77</v>
      </c>
      <c r="B13" s="52" t="s">
        <v>196</v>
      </c>
      <c r="C13" s="41" t="s">
        <v>61</v>
      </c>
      <c r="D13" s="69" t="s">
        <v>95</v>
      </c>
      <c r="E13" s="69" t="s">
        <v>100</v>
      </c>
      <c r="F13" s="69" t="s">
        <v>122</v>
      </c>
      <c r="G13" s="69" t="s">
        <v>205</v>
      </c>
      <c r="H13" s="53"/>
      <c r="I13" s="58"/>
      <c r="J13" s="58"/>
      <c r="K13" s="145">
        <v>8877.1006799999996</v>
      </c>
      <c r="L13" s="59">
        <f>SUM(I13:K13)</f>
        <v>8877.1006799999996</v>
      </c>
      <c r="M13" s="59"/>
      <c r="N13" s="59"/>
      <c r="O13" s="132">
        <v>7029.9485000000004</v>
      </c>
      <c r="P13" s="59">
        <f>SUM(M13:O13)</f>
        <v>7029.9485000000004</v>
      </c>
      <c r="Q13" s="59"/>
      <c r="R13" s="59"/>
      <c r="S13" s="132">
        <v>7029.9485000000004</v>
      </c>
      <c r="T13" s="59">
        <f>SUM(Q13:S13)</f>
        <v>7029.9485000000004</v>
      </c>
      <c r="U13" s="52" t="s">
        <v>144</v>
      </c>
    </row>
    <row r="14" spans="1:21" ht="19.5" customHeight="1" x14ac:dyDescent="0.25">
      <c r="A14" s="253" t="s">
        <v>78</v>
      </c>
      <c r="B14" s="258" t="s">
        <v>166</v>
      </c>
      <c r="C14" s="266" t="s">
        <v>61</v>
      </c>
      <c r="D14" s="69" t="s">
        <v>95</v>
      </c>
      <c r="E14" s="69" t="s">
        <v>102</v>
      </c>
      <c r="F14" s="69" t="s">
        <v>103</v>
      </c>
      <c r="G14" s="69" t="s">
        <v>101</v>
      </c>
      <c r="H14" s="53"/>
      <c r="I14" s="58"/>
      <c r="J14" s="58"/>
      <c r="K14" s="59"/>
      <c r="L14" s="59"/>
      <c r="M14" s="59"/>
      <c r="N14" s="59"/>
      <c r="O14" s="59"/>
      <c r="P14" s="59"/>
      <c r="Q14" s="59"/>
      <c r="R14" s="59"/>
      <c r="S14" s="59"/>
      <c r="T14" s="59"/>
      <c r="U14" s="264" t="s">
        <v>79</v>
      </c>
    </row>
    <row r="15" spans="1:21" ht="48.75" customHeight="1" x14ac:dyDescent="0.25">
      <c r="A15" s="253"/>
      <c r="B15" s="258"/>
      <c r="C15" s="266"/>
      <c r="D15" s="69" t="s">
        <v>95</v>
      </c>
      <c r="E15" s="69" t="s">
        <v>102</v>
      </c>
      <c r="F15" s="69" t="s">
        <v>123</v>
      </c>
      <c r="G15" s="69" t="s">
        <v>101</v>
      </c>
      <c r="H15" s="53"/>
      <c r="I15" s="58"/>
      <c r="J15" s="58"/>
      <c r="K15" s="59"/>
      <c r="L15" s="59"/>
      <c r="M15" s="59"/>
      <c r="N15" s="59"/>
      <c r="O15" s="59"/>
      <c r="P15" s="59"/>
      <c r="Q15" s="59"/>
      <c r="R15" s="59"/>
      <c r="S15" s="59"/>
      <c r="T15" s="59"/>
      <c r="U15" s="265"/>
    </row>
    <row r="16" spans="1:21" ht="15.75" customHeight="1" x14ac:dyDescent="0.25">
      <c r="A16" s="240" t="s">
        <v>182</v>
      </c>
      <c r="B16" s="247" t="s">
        <v>186</v>
      </c>
      <c r="C16" s="261" t="s">
        <v>61</v>
      </c>
      <c r="D16" s="69" t="s">
        <v>95</v>
      </c>
      <c r="E16" s="69" t="s">
        <v>100</v>
      </c>
      <c r="F16" s="69" t="s">
        <v>104</v>
      </c>
      <c r="G16" s="69" t="s">
        <v>101</v>
      </c>
      <c r="H16" s="53"/>
      <c r="I16" s="58"/>
      <c r="J16" s="58"/>
      <c r="K16" s="59"/>
      <c r="L16" s="59"/>
      <c r="M16" s="59"/>
      <c r="N16" s="59"/>
      <c r="O16" s="59"/>
      <c r="P16" s="59"/>
      <c r="Q16" s="59"/>
      <c r="R16" s="59"/>
      <c r="S16" s="59"/>
      <c r="T16" s="59"/>
      <c r="U16" s="247" t="s">
        <v>176</v>
      </c>
    </row>
    <row r="17" spans="1:21" ht="31.5" x14ac:dyDescent="0.25">
      <c r="A17" s="228"/>
      <c r="B17" s="248"/>
      <c r="C17" s="262"/>
      <c r="D17" s="69" t="s">
        <v>95</v>
      </c>
      <c r="E17" s="69" t="s">
        <v>100</v>
      </c>
      <c r="F17" s="69" t="s">
        <v>175</v>
      </c>
      <c r="G17" s="69" t="s">
        <v>169</v>
      </c>
      <c r="H17" s="53"/>
      <c r="I17" s="58"/>
      <c r="J17" s="58"/>
      <c r="K17" s="59"/>
      <c r="L17" s="59"/>
      <c r="M17" s="59"/>
      <c r="N17" s="59"/>
      <c r="O17" s="59"/>
      <c r="P17" s="59"/>
      <c r="Q17" s="59"/>
      <c r="R17" s="59"/>
      <c r="S17" s="59"/>
      <c r="T17" s="59"/>
      <c r="U17" s="248"/>
    </row>
    <row r="18" spans="1:21" x14ac:dyDescent="0.25">
      <c r="A18" s="241"/>
      <c r="B18" s="249"/>
      <c r="C18" s="263"/>
      <c r="D18" s="69" t="s">
        <v>95</v>
      </c>
      <c r="E18" s="69" t="s">
        <v>100</v>
      </c>
      <c r="F18" s="70">
        <v>1220083890</v>
      </c>
      <c r="G18" s="70">
        <v>811</v>
      </c>
      <c r="H18" s="60"/>
      <c r="I18" s="60"/>
      <c r="J18" s="60"/>
      <c r="K18" s="60"/>
      <c r="L18" s="60"/>
      <c r="M18" s="60"/>
      <c r="N18" s="60"/>
      <c r="O18" s="60"/>
      <c r="P18" s="60"/>
      <c r="Q18" s="60"/>
      <c r="R18" s="60"/>
      <c r="S18" s="60"/>
      <c r="T18" s="60"/>
      <c r="U18" s="249"/>
    </row>
    <row r="19" spans="1:21" x14ac:dyDescent="0.25">
      <c r="A19" s="49" t="s">
        <v>80</v>
      </c>
      <c r="B19" s="256" t="s">
        <v>142</v>
      </c>
      <c r="C19" s="257"/>
      <c r="D19" s="257"/>
      <c r="E19" s="257"/>
      <c r="F19" s="257"/>
      <c r="G19" s="257"/>
      <c r="H19" s="257"/>
      <c r="I19" s="61"/>
      <c r="J19" s="61"/>
      <c r="K19" s="62"/>
      <c r="L19" s="62"/>
      <c r="M19" s="62"/>
      <c r="N19" s="62"/>
      <c r="O19" s="62"/>
      <c r="P19" s="62"/>
      <c r="Q19" s="62"/>
      <c r="R19" s="62"/>
      <c r="S19" s="62"/>
      <c r="T19" s="62"/>
      <c r="U19" s="63"/>
    </row>
    <row r="20" spans="1:21" ht="47.25" x14ac:dyDescent="0.25">
      <c r="A20" s="49" t="s">
        <v>81</v>
      </c>
      <c r="B20" s="52" t="s">
        <v>187</v>
      </c>
      <c r="C20" s="41" t="s">
        <v>61</v>
      </c>
      <c r="D20" s="69" t="s">
        <v>95</v>
      </c>
      <c r="E20" s="69" t="s">
        <v>100</v>
      </c>
      <c r="F20" s="69" t="s">
        <v>106</v>
      </c>
      <c r="G20" s="69" t="s">
        <v>97</v>
      </c>
      <c r="H20" s="53"/>
      <c r="I20" s="58"/>
      <c r="J20" s="58"/>
      <c r="K20" s="59"/>
      <c r="L20" s="59"/>
      <c r="M20" s="59"/>
      <c r="N20" s="59"/>
      <c r="O20" s="59"/>
      <c r="P20" s="59"/>
      <c r="Q20" s="59"/>
      <c r="R20" s="59"/>
      <c r="S20" s="59"/>
      <c r="T20" s="59"/>
      <c r="U20" s="64" t="s">
        <v>105</v>
      </c>
    </row>
    <row r="21" spans="1:21" x14ac:dyDescent="0.25">
      <c r="H21" s="65"/>
    </row>
    <row r="22" spans="1:21" x14ac:dyDescent="0.25">
      <c r="A22" s="255"/>
      <c r="B22" s="255"/>
      <c r="C22" s="255"/>
      <c r="D22" s="255"/>
      <c r="E22" s="255"/>
      <c r="F22" s="255"/>
      <c r="G22" s="255"/>
      <c r="H22" s="255"/>
    </row>
    <row r="23" spans="1:21" x14ac:dyDescent="0.25">
      <c r="A23" s="255"/>
      <c r="B23" s="255"/>
      <c r="C23" s="255"/>
      <c r="D23" s="255"/>
      <c r="E23" s="255"/>
      <c r="F23" s="255"/>
      <c r="G23" s="255"/>
      <c r="H23" s="255"/>
    </row>
    <row r="24" spans="1:21" x14ac:dyDescent="0.25">
      <c r="A24" s="254"/>
      <c r="B24" s="254"/>
      <c r="C24" s="254"/>
      <c r="D24" s="254"/>
      <c r="E24" s="254"/>
      <c r="F24" s="254"/>
      <c r="G24" s="254"/>
      <c r="H24" s="254"/>
    </row>
    <row r="25" spans="1:21" x14ac:dyDescent="0.25">
      <c r="A25" s="254"/>
      <c r="B25" s="254"/>
      <c r="C25" s="254"/>
      <c r="D25" s="254"/>
      <c r="E25" s="254"/>
      <c r="F25" s="254"/>
      <c r="G25" s="254"/>
      <c r="H25" s="254"/>
    </row>
    <row r="26" spans="1:21" x14ac:dyDescent="0.25">
      <c r="A26" s="254"/>
      <c r="B26" s="254"/>
      <c r="C26" s="254"/>
      <c r="D26" s="254"/>
      <c r="E26" s="254"/>
      <c r="F26" s="254"/>
      <c r="G26" s="254"/>
      <c r="H26" s="254"/>
    </row>
    <row r="27" spans="1:21" x14ac:dyDescent="0.25">
      <c r="A27" s="66"/>
      <c r="B27" s="67"/>
      <c r="C27" s="67"/>
      <c r="D27" s="67"/>
      <c r="E27" s="67"/>
      <c r="F27" s="67"/>
      <c r="G27" s="67"/>
      <c r="H27" s="67"/>
    </row>
  </sheetData>
  <mergeCells count="27">
    <mergeCell ref="U16:U18"/>
    <mergeCell ref="C16:C18"/>
    <mergeCell ref="U14:U15"/>
    <mergeCell ref="C14:C15"/>
    <mergeCell ref="A1:U1"/>
    <mergeCell ref="A2:U2"/>
    <mergeCell ref="H3:H5"/>
    <mergeCell ref="I3:T3"/>
    <mergeCell ref="A3:A5"/>
    <mergeCell ref="U3:U5"/>
    <mergeCell ref="Q4:T4"/>
    <mergeCell ref="D3:G5"/>
    <mergeCell ref="I4:L4"/>
    <mergeCell ref="B3:B5"/>
    <mergeCell ref="M4:P4"/>
    <mergeCell ref="C3:C5"/>
    <mergeCell ref="A8:H8"/>
    <mergeCell ref="A14:A15"/>
    <mergeCell ref="A24:H26"/>
    <mergeCell ref="A16:A18"/>
    <mergeCell ref="B16:B18"/>
    <mergeCell ref="A22:H22"/>
    <mergeCell ref="B19:H19"/>
    <mergeCell ref="A23:H23"/>
    <mergeCell ref="B14:B15"/>
    <mergeCell ref="B9:H9"/>
    <mergeCell ref="B11:H11"/>
  </mergeCells>
  <phoneticPr fontId="6" type="noConversion"/>
  <pageMargins left="0.2" right="0.26" top="0.35" bottom="0.45" header="0.17" footer="0.19"/>
  <pageSetup paperSize="9" scale="45" fitToHeight="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pageSetUpPr fitToPage="1"/>
  </sheetPr>
  <dimension ref="A1:AF42"/>
  <sheetViews>
    <sheetView view="pageBreakPreview" zoomScale="75" zoomScaleNormal="50" workbookViewId="0">
      <selection activeCell="O21" sqref="O21"/>
    </sheetView>
  </sheetViews>
  <sheetFormatPr defaultColWidth="7.5703125" defaultRowHeight="15.75" x14ac:dyDescent="0.25"/>
  <cols>
    <col min="1" max="1" width="5.42578125" style="38" customWidth="1"/>
    <col min="2" max="2" width="37.7109375" style="39" customWidth="1"/>
    <col min="3" max="3" width="12.85546875" style="39" customWidth="1"/>
    <col min="4" max="4" width="14.5703125" style="39" customWidth="1"/>
    <col min="5" max="5" width="15.5703125" style="39" customWidth="1"/>
    <col min="6" max="9" width="7.5703125" style="39" customWidth="1"/>
    <col min="10" max="10" width="7.5703125" style="66" customWidth="1"/>
    <col min="11" max="11" width="9" style="66" customWidth="1"/>
    <col min="12" max="12" width="7.42578125" style="66" customWidth="1"/>
    <col min="13" max="13" width="10.85546875" style="66" customWidth="1"/>
    <col min="14" max="14" width="10.28515625" style="66" customWidth="1"/>
    <col min="15" max="15" width="10.42578125" style="66" customWidth="1"/>
    <col min="16" max="18" width="7.5703125" style="66" customWidth="1"/>
    <col min="19" max="19" width="12.28515625" style="66" customWidth="1"/>
    <col min="20" max="20" width="24.7109375" style="66" customWidth="1"/>
    <col min="21" max="32" width="7.5703125" style="66" customWidth="1"/>
    <col min="33" max="16384" width="7.5703125" style="39"/>
  </cols>
  <sheetData>
    <row r="1" spans="1:22" ht="48.75" customHeight="1" x14ac:dyDescent="0.25">
      <c r="E1" s="93"/>
      <c r="F1" s="214" t="s">
        <v>148</v>
      </c>
      <c r="G1" s="214"/>
      <c r="H1" s="214"/>
      <c r="I1" s="214"/>
      <c r="J1" s="214"/>
      <c r="K1" s="214"/>
      <c r="L1" s="214"/>
      <c r="M1" s="214"/>
      <c r="N1" s="214"/>
      <c r="O1" s="214"/>
      <c r="P1" s="214"/>
      <c r="Q1" s="214"/>
      <c r="R1" s="214"/>
      <c r="S1" s="214"/>
      <c r="T1" s="214"/>
      <c r="U1" s="227"/>
      <c r="V1" s="227"/>
    </row>
    <row r="2" spans="1:22" ht="33.75" customHeight="1" x14ac:dyDescent="0.25">
      <c r="A2" s="194" t="s">
        <v>208</v>
      </c>
      <c r="B2" s="194"/>
      <c r="C2" s="194"/>
      <c r="D2" s="194"/>
      <c r="E2" s="194"/>
      <c r="F2" s="194"/>
      <c r="G2" s="194"/>
      <c r="H2" s="194"/>
      <c r="I2" s="194"/>
      <c r="J2" s="194"/>
      <c r="K2" s="194"/>
      <c r="L2" s="194"/>
      <c r="M2" s="194"/>
      <c r="N2" s="194"/>
      <c r="O2" s="194"/>
      <c r="P2" s="194"/>
      <c r="Q2" s="194"/>
      <c r="R2" s="194"/>
      <c r="S2" s="194"/>
      <c r="T2" s="194"/>
      <c r="U2" s="94"/>
      <c r="V2" s="94"/>
    </row>
    <row r="3" spans="1:22" ht="95.25" customHeight="1" x14ac:dyDescent="0.25">
      <c r="A3" s="196" t="s">
        <v>7</v>
      </c>
      <c r="B3" s="196" t="s">
        <v>161</v>
      </c>
      <c r="C3" s="196" t="s">
        <v>0</v>
      </c>
      <c r="D3" s="196" t="s">
        <v>1</v>
      </c>
      <c r="E3" s="79" t="s">
        <v>157</v>
      </c>
      <c r="F3" s="201" t="s">
        <v>156</v>
      </c>
      <c r="G3" s="201"/>
      <c r="H3" s="201"/>
      <c r="I3" s="201"/>
      <c r="J3" s="201"/>
      <c r="K3" s="201"/>
      <c r="L3" s="201"/>
      <c r="M3" s="201"/>
      <c r="N3" s="201"/>
      <c r="O3" s="201"/>
      <c r="P3" s="201"/>
      <c r="Q3" s="201"/>
      <c r="R3" s="196" t="s">
        <v>8</v>
      </c>
      <c r="S3" s="199" t="s">
        <v>86</v>
      </c>
      <c r="T3" s="199" t="s">
        <v>107</v>
      </c>
      <c r="U3" s="94"/>
      <c r="V3" s="94"/>
    </row>
    <row r="4" spans="1:22" ht="40.5" customHeight="1" x14ac:dyDescent="0.25">
      <c r="A4" s="198"/>
      <c r="B4" s="198"/>
      <c r="C4" s="198"/>
      <c r="D4" s="198"/>
      <c r="E4" s="40" t="s">
        <v>18</v>
      </c>
      <c r="F4" s="42" t="s">
        <v>23</v>
      </c>
      <c r="G4" s="42" t="s">
        <v>158</v>
      </c>
      <c r="H4" s="42" t="s">
        <v>159</v>
      </c>
      <c r="I4" s="42" t="s">
        <v>160</v>
      </c>
      <c r="J4" s="42" t="s">
        <v>149</v>
      </c>
      <c r="K4" s="42" t="s">
        <v>174</v>
      </c>
      <c r="L4" s="42" t="s">
        <v>193</v>
      </c>
      <c r="M4" s="42" t="s">
        <v>194</v>
      </c>
      <c r="N4" s="42" t="s">
        <v>195</v>
      </c>
      <c r="O4" s="42" t="s">
        <v>198</v>
      </c>
      <c r="P4" s="42" t="s">
        <v>213</v>
      </c>
      <c r="Q4" s="171" t="s">
        <v>216</v>
      </c>
      <c r="R4" s="198"/>
      <c r="S4" s="199"/>
      <c r="T4" s="199"/>
      <c r="U4" s="94"/>
      <c r="V4" s="94"/>
    </row>
    <row r="5" spans="1:22" x14ac:dyDescent="0.25">
      <c r="A5" s="191" t="s">
        <v>143</v>
      </c>
      <c r="B5" s="192"/>
      <c r="C5" s="192"/>
      <c r="D5" s="192"/>
      <c r="E5" s="192"/>
      <c r="F5" s="192"/>
      <c r="G5" s="192"/>
      <c r="H5" s="192"/>
      <c r="I5" s="192"/>
      <c r="J5" s="192"/>
      <c r="K5" s="192"/>
      <c r="L5" s="192"/>
      <c r="M5" s="192"/>
      <c r="N5" s="192"/>
      <c r="O5" s="192"/>
      <c r="P5" s="192"/>
      <c r="Q5" s="192"/>
      <c r="R5" s="192"/>
      <c r="S5" s="192"/>
      <c r="T5" s="290"/>
    </row>
    <row r="6" spans="1:22" x14ac:dyDescent="0.25">
      <c r="A6" s="286" t="s">
        <v>112</v>
      </c>
      <c r="B6" s="287"/>
      <c r="C6" s="287"/>
      <c r="D6" s="287"/>
      <c r="E6" s="287"/>
      <c r="F6" s="287"/>
      <c r="G6" s="287"/>
      <c r="H6" s="287"/>
      <c r="I6" s="287"/>
      <c r="J6" s="287"/>
      <c r="K6" s="287"/>
      <c r="L6" s="287"/>
      <c r="M6" s="287"/>
      <c r="N6" s="287"/>
      <c r="O6" s="287"/>
      <c r="P6" s="287"/>
      <c r="Q6" s="287"/>
      <c r="R6" s="287"/>
      <c r="S6" s="287"/>
      <c r="T6" s="288"/>
    </row>
    <row r="7" spans="1:22" ht="47.25" x14ac:dyDescent="0.25">
      <c r="A7" s="43">
        <v>1</v>
      </c>
      <c r="B7" s="96" t="s">
        <v>82</v>
      </c>
      <c r="C7" s="199" t="s">
        <v>83</v>
      </c>
      <c r="D7" s="196" t="s">
        <v>84</v>
      </c>
      <c r="E7" s="97">
        <f>E8+E9</f>
        <v>2.6585738864461859</v>
      </c>
      <c r="F7" s="97">
        <f>F8+F9</f>
        <v>2.7694598888006352</v>
      </c>
      <c r="G7" s="97">
        <f>G8+G9</f>
        <v>2.857606490872211</v>
      </c>
      <c r="H7" s="97">
        <f>H8+H9</f>
        <v>2.857606490872211</v>
      </c>
      <c r="I7" s="97">
        <f>I8+I9</f>
        <v>2.857606490872211</v>
      </c>
      <c r="J7" s="97">
        <v>2.9</v>
      </c>
      <c r="K7" s="97">
        <v>2.9</v>
      </c>
      <c r="L7" s="97">
        <v>2.9</v>
      </c>
      <c r="M7" s="97">
        <v>2.9</v>
      </c>
      <c r="N7" s="97">
        <v>2.9</v>
      </c>
      <c r="O7" s="97">
        <v>2.9</v>
      </c>
      <c r="P7" s="97">
        <v>2.9</v>
      </c>
      <c r="Q7" s="172">
        <v>2.9</v>
      </c>
      <c r="R7" s="43">
        <v>0.5</v>
      </c>
      <c r="S7" s="98">
        <f>P7/E7%</f>
        <v>109.08103832602288</v>
      </c>
      <c r="T7" s="201" t="s">
        <v>177</v>
      </c>
    </row>
    <row r="8" spans="1:22" x14ac:dyDescent="0.25">
      <c r="A8" s="43"/>
      <c r="B8" s="167" t="s">
        <v>113</v>
      </c>
      <c r="C8" s="199"/>
      <c r="D8" s="197"/>
      <c r="E8" s="98">
        <f>E20</f>
        <v>2.3463964825081245</v>
      </c>
      <c r="F8" s="97">
        <f>F20</f>
        <v>2.4455917394757742</v>
      </c>
      <c r="G8" s="97">
        <f>G20</f>
        <v>2.5308316430020286</v>
      </c>
      <c r="H8" s="97">
        <f>H20</f>
        <v>2.5308316430020286</v>
      </c>
      <c r="I8" s="97">
        <f>I20</f>
        <v>2.5308316430020286</v>
      </c>
      <c r="J8" s="97">
        <v>2.5</v>
      </c>
      <c r="K8" s="97">
        <v>2.5</v>
      </c>
      <c r="L8" s="97">
        <v>2.5</v>
      </c>
      <c r="M8" s="97">
        <v>2.5</v>
      </c>
      <c r="N8" s="97">
        <v>2.5</v>
      </c>
      <c r="O8" s="97">
        <v>2.5</v>
      </c>
      <c r="P8" s="97">
        <v>2.5</v>
      </c>
      <c r="Q8" s="172">
        <v>2.5</v>
      </c>
      <c r="R8" s="159"/>
      <c r="S8" s="98"/>
      <c r="T8" s="201"/>
    </row>
    <row r="9" spans="1:22" x14ac:dyDescent="0.25">
      <c r="A9" s="43"/>
      <c r="B9" s="167" t="s">
        <v>114</v>
      </c>
      <c r="C9" s="199"/>
      <c r="D9" s="289"/>
      <c r="E9" s="98">
        <f>E23</f>
        <v>0.31217740393806154</v>
      </c>
      <c r="F9" s="98">
        <f>F23</f>
        <v>0.32386814932486102</v>
      </c>
      <c r="G9" s="97">
        <f>G23</f>
        <v>0.32677484787018257</v>
      </c>
      <c r="H9" s="97">
        <f>H23</f>
        <v>0.32677484787018257</v>
      </c>
      <c r="I9" s="97">
        <f>I23</f>
        <v>0.32677484787018257</v>
      </c>
      <c r="J9" s="97">
        <v>0.3</v>
      </c>
      <c r="K9" s="97">
        <v>0.3</v>
      </c>
      <c r="L9" s="97">
        <v>0.3</v>
      </c>
      <c r="M9" s="97">
        <v>0.3</v>
      </c>
      <c r="N9" s="97">
        <v>0.3</v>
      </c>
      <c r="O9" s="97">
        <v>0.3</v>
      </c>
      <c r="P9" s="97">
        <v>0.3</v>
      </c>
      <c r="Q9" s="172">
        <v>0.3</v>
      </c>
      <c r="R9" s="159"/>
      <c r="S9" s="98"/>
      <c r="T9" s="201"/>
    </row>
    <row r="10" spans="1:22" ht="38.25" customHeight="1" x14ac:dyDescent="0.25">
      <c r="A10" s="43">
        <v>2</v>
      </c>
      <c r="B10" s="167" t="s">
        <v>115</v>
      </c>
      <c r="C10" s="199" t="s">
        <v>116</v>
      </c>
      <c r="D10" s="239" t="s">
        <v>84</v>
      </c>
      <c r="E10" s="97">
        <f>E11+E12</f>
        <v>403.84830208876974</v>
      </c>
      <c r="F10" s="97">
        <f>F11+F12</f>
        <v>426.53974198071376</v>
      </c>
      <c r="G10" s="97">
        <f>G11+G12</f>
        <v>542.55063179676836</v>
      </c>
      <c r="H10" s="97">
        <f>H11+H12</f>
        <v>542.55063179676836</v>
      </c>
      <c r="I10" s="97">
        <f>I11+I12</f>
        <v>577.79139523620836</v>
      </c>
      <c r="J10" s="97">
        <f t="shared" ref="J10:K12" si="0">I10</f>
        <v>577.79139523620836</v>
      </c>
      <c r="K10" s="97">
        <f>J10</f>
        <v>577.79139523620836</v>
      </c>
      <c r="L10" s="97">
        <f t="shared" ref="L10:Q10" si="1">L11+L12</f>
        <v>850.25640628221879</v>
      </c>
      <c r="M10" s="97">
        <f t="shared" si="1"/>
        <v>1077.8153330714194</v>
      </c>
      <c r="N10" s="97">
        <f t="shared" si="1"/>
        <v>1102.9192943625117</v>
      </c>
      <c r="O10" s="97">
        <f t="shared" si="1"/>
        <v>1102.9192943625117</v>
      </c>
      <c r="P10" s="97">
        <f t="shared" si="1"/>
        <v>1102.9192943625117</v>
      </c>
      <c r="Q10" s="172">
        <f t="shared" si="1"/>
        <v>1102.9192943625117</v>
      </c>
      <c r="R10" s="159">
        <v>0.5</v>
      </c>
      <c r="S10" s="98">
        <f>P10/E10%</f>
        <v>273.10237251414259</v>
      </c>
      <c r="T10" s="201"/>
    </row>
    <row r="11" spans="1:22" x14ac:dyDescent="0.25">
      <c r="A11" s="43"/>
      <c r="B11" s="167" t="s">
        <v>113</v>
      </c>
      <c r="C11" s="199"/>
      <c r="D11" s="239"/>
      <c r="E11" s="98">
        <f>E29</f>
        <v>55.218111540585312</v>
      </c>
      <c r="F11" s="98">
        <f>F29</f>
        <v>66.129870129870127</v>
      </c>
      <c r="G11" s="100">
        <f>G29</f>
        <v>77.592920353982308</v>
      </c>
      <c r="H11" s="101">
        <f>H29</f>
        <v>77.592920353982308</v>
      </c>
      <c r="I11" s="101">
        <f>I29</f>
        <v>80.107315634218295</v>
      </c>
      <c r="J11" s="97">
        <f t="shared" si="0"/>
        <v>80.107315634218295</v>
      </c>
      <c r="K11" s="97">
        <f t="shared" si="0"/>
        <v>80.107315634218295</v>
      </c>
      <c r="L11" s="97">
        <f>L29</f>
        <v>168.26584883147177</v>
      </c>
      <c r="M11" s="97">
        <f>M29</f>
        <v>410.90854825327517</v>
      </c>
      <c r="N11" s="97">
        <f>N29</f>
        <v>387.63848793126442</v>
      </c>
      <c r="O11" s="97">
        <f>N11</f>
        <v>387.63848793126442</v>
      </c>
      <c r="P11" s="97">
        <f>N11</f>
        <v>387.63848793126442</v>
      </c>
      <c r="Q11" s="172">
        <f>P11</f>
        <v>387.63848793126442</v>
      </c>
      <c r="R11" s="159"/>
      <c r="S11" s="98"/>
      <c r="T11" s="201"/>
    </row>
    <row r="12" spans="1:22" x14ac:dyDescent="0.25">
      <c r="A12" s="43"/>
      <c r="B12" s="167" t="s">
        <v>114</v>
      </c>
      <c r="C12" s="199"/>
      <c r="D12" s="239"/>
      <c r="E12" s="98">
        <f>E32</f>
        <v>348.63019054818443</v>
      </c>
      <c r="F12" s="98">
        <f>F32</f>
        <v>360.40987185084361</v>
      </c>
      <c r="G12" s="98">
        <f>G32</f>
        <v>464.95771144278609</v>
      </c>
      <c r="H12" s="97">
        <f>H32</f>
        <v>464.95771144278609</v>
      </c>
      <c r="I12" s="97">
        <f>I32</f>
        <v>497.68407960199005</v>
      </c>
      <c r="J12" s="97">
        <f t="shared" si="0"/>
        <v>497.68407960199005</v>
      </c>
      <c r="K12" s="97">
        <f t="shared" si="0"/>
        <v>497.68407960199005</v>
      </c>
      <c r="L12" s="98">
        <f>L32</f>
        <v>681.99055745074702</v>
      </c>
      <c r="M12" s="98">
        <f>M32</f>
        <v>666.90678481814416</v>
      </c>
      <c r="N12" s="98">
        <f>N32</f>
        <v>715.28080643124713</v>
      </c>
      <c r="O12" s="98">
        <f>N12</f>
        <v>715.28080643124713</v>
      </c>
      <c r="P12" s="98">
        <f>N12</f>
        <v>715.28080643124713</v>
      </c>
      <c r="Q12" s="173">
        <f>P12</f>
        <v>715.28080643124713</v>
      </c>
      <c r="R12" s="159"/>
      <c r="S12" s="98"/>
      <c r="T12" s="201"/>
    </row>
    <row r="13" spans="1:22" x14ac:dyDescent="0.25">
      <c r="D13" s="66"/>
      <c r="E13" s="102"/>
      <c r="F13" s="102"/>
      <c r="G13" s="102"/>
      <c r="H13" s="102"/>
      <c r="I13" s="66"/>
    </row>
    <row r="14" spans="1:22" x14ac:dyDescent="0.25">
      <c r="D14" s="66"/>
      <c r="E14" s="103"/>
      <c r="F14" s="102"/>
      <c r="G14" s="78"/>
      <c r="H14" s="78"/>
      <c r="I14" s="66"/>
    </row>
    <row r="15" spans="1:22" x14ac:dyDescent="0.25">
      <c r="D15" s="66"/>
      <c r="E15" s="103"/>
      <c r="F15" s="103"/>
      <c r="G15" s="78"/>
      <c r="H15" s="78"/>
      <c r="I15" s="66"/>
    </row>
    <row r="16" spans="1:22" x14ac:dyDescent="0.25">
      <c r="D16" s="66"/>
      <c r="E16" s="102"/>
      <c r="F16" s="102"/>
      <c r="G16" s="102"/>
      <c r="H16" s="102"/>
      <c r="I16" s="66"/>
    </row>
    <row r="17" spans="3:17" x14ac:dyDescent="0.25">
      <c r="D17" s="66"/>
      <c r="E17" s="103"/>
      <c r="F17" s="103"/>
      <c r="G17" s="104"/>
      <c r="H17" s="78"/>
      <c r="I17" s="66"/>
    </row>
    <row r="18" spans="3:17" x14ac:dyDescent="0.25">
      <c r="D18" s="66"/>
      <c r="E18" s="105">
        <v>2014</v>
      </c>
      <c r="F18" s="105">
        <v>2015</v>
      </c>
      <c r="G18" s="105">
        <v>2016</v>
      </c>
      <c r="H18" s="106">
        <v>2017</v>
      </c>
      <c r="I18" s="107">
        <v>2018</v>
      </c>
      <c r="J18" s="175">
        <v>2019</v>
      </c>
      <c r="K18" s="175">
        <v>2020</v>
      </c>
      <c r="L18" s="175">
        <v>2021</v>
      </c>
      <c r="M18" s="175">
        <v>2022</v>
      </c>
      <c r="N18" s="175">
        <v>2023</v>
      </c>
      <c r="O18" s="67">
        <v>2024</v>
      </c>
      <c r="P18" s="67"/>
      <c r="Q18" s="169"/>
    </row>
    <row r="19" spans="3:17" ht="15.75" customHeight="1" x14ac:dyDescent="0.25">
      <c r="C19" s="284" t="s">
        <v>82</v>
      </c>
      <c r="D19" s="285"/>
      <c r="E19" s="108">
        <f t="shared" ref="E19:K19" si="2">E20+E23</f>
        <v>2.6585738864461859</v>
      </c>
      <c r="F19" s="108">
        <f t="shared" si="2"/>
        <v>2.7694598888006352</v>
      </c>
      <c r="G19" s="108">
        <f t="shared" si="2"/>
        <v>2.857606490872211</v>
      </c>
      <c r="H19" s="108">
        <f t="shared" si="2"/>
        <v>2.857606490872211</v>
      </c>
      <c r="I19" s="108">
        <f t="shared" si="2"/>
        <v>2.857606490872211</v>
      </c>
      <c r="J19" s="108">
        <f t="shared" si="2"/>
        <v>2.857606490872211</v>
      </c>
      <c r="K19" s="108" t="e">
        <f t="shared" si="2"/>
        <v>#DIV/0!</v>
      </c>
      <c r="L19" s="115"/>
      <c r="M19" s="152">
        <f>M20+M23</f>
        <v>2.8723404255319149</v>
      </c>
      <c r="N19" s="152">
        <f>N20+N23</f>
        <v>2.9354365370506237</v>
      </c>
      <c r="O19" s="152">
        <f>O20+O23</f>
        <v>2.9354365370506237</v>
      </c>
      <c r="P19" s="111"/>
      <c r="Q19" s="111"/>
    </row>
    <row r="20" spans="3:17" x14ac:dyDescent="0.25">
      <c r="C20" s="267" t="s">
        <v>113</v>
      </c>
      <c r="D20" s="268"/>
      <c r="E20" s="109">
        <f t="shared" ref="E20:N20" si="3">E21/E22</f>
        <v>2.3463964825081245</v>
      </c>
      <c r="F20" s="109">
        <f t="shared" si="3"/>
        <v>2.4455917394757742</v>
      </c>
      <c r="G20" s="109">
        <f t="shared" si="3"/>
        <v>2.5308316430020286</v>
      </c>
      <c r="H20" s="110">
        <f t="shared" si="3"/>
        <v>2.5308316430020286</v>
      </c>
      <c r="I20" s="110">
        <f t="shared" si="3"/>
        <v>2.5308316430020286</v>
      </c>
      <c r="J20" s="110">
        <f t="shared" si="3"/>
        <v>2.5308316430020286</v>
      </c>
      <c r="K20" s="110" t="e">
        <f t="shared" si="3"/>
        <v>#DIV/0!</v>
      </c>
      <c r="L20" s="116">
        <f t="shared" si="3"/>
        <v>2.6646062271062272</v>
      </c>
      <c r="M20" s="153">
        <f t="shared" si="3"/>
        <v>2.5240890193201273</v>
      </c>
      <c r="N20" s="153">
        <f t="shared" si="3"/>
        <v>2.5835167522621667</v>
      </c>
      <c r="O20" s="153">
        <f t="shared" ref="O20" si="4">O21/O22</f>
        <v>2.5835167522621667</v>
      </c>
      <c r="P20" s="112"/>
      <c r="Q20" s="112"/>
    </row>
    <row r="21" spans="3:17" x14ac:dyDescent="0.25">
      <c r="C21" s="269" t="s">
        <v>128</v>
      </c>
      <c r="D21" s="269"/>
      <c r="E21" s="48">
        <v>12274</v>
      </c>
      <c r="F21" s="77">
        <v>12316</v>
      </c>
      <c r="G21" s="48">
        <v>12477</v>
      </c>
      <c r="H21" s="48">
        <v>12477</v>
      </c>
      <c r="I21" s="48">
        <v>12477</v>
      </c>
      <c r="J21" s="48">
        <v>12477</v>
      </c>
      <c r="K21" s="48"/>
      <c r="L21" s="117">
        <v>11639</v>
      </c>
      <c r="M21" s="154">
        <f>10222+99</f>
        <v>10321</v>
      </c>
      <c r="N21" s="154">
        <v>10564</v>
      </c>
      <c r="O21" s="154">
        <v>10564</v>
      </c>
      <c r="P21" s="113"/>
      <c r="Q21" s="113"/>
    </row>
    <row r="22" spans="3:17" x14ac:dyDescent="0.25">
      <c r="C22" s="269" t="s">
        <v>129</v>
      </c>
      <c r="D22" s="269"/>
      <c r="E22" s="48">
        <v>5231</v>
      </c>
      <c r="F22" s="77">
        <v>5036</v>
      </c>
      <c r="G22" s="48">
        <v>4930</v>
      </c>
      <c r="H22" s="48">
        <v>4930</v>
      </c>
      <c r="I22" s="48">
        <v>4930</v>
      </c>
      <c r="J22" s="48">
        <v>4930</v>
      </c>
      <c r="K22" s="48"/>
      <c r="L22" s="117">
        <v>4368</v>
      </c>
      <c r="M22" s="154">
        <v>4089</v>
      </c>
      <c r="N22" s="154">
        <v>4089</v>
      </c>
      <c r="O22" s="154">
        <v>4089</v>
      </c>
      <c r="P22" s="113"/>
      <c r="Q22" s="113"/>
    </row>
    <row r="23" spans="3:17" x14ac:dyDescent="0.25">
      <c r="C23" s="267" t="s">
        <v>114</v>
      </c>
      <c r="D23" s="268"/>
      <c r="E23" s="109">
        <f t="shared" ref="E23:J23" si="5">E24/E27</f>
        <v>0.31217740393806154</v>
      </c>
      <c r="F23" s="109">
        <f t="shared" si="5"/>
        <v>0.32386814932486102</v>
      </c>
      <c r="G23" s="109">
        <f t="shared" si="5"/>
        <v>0.32677484787018257</v>
      </c>
      <c r="H23" s="110">
        <f t="shared" si="5"/>
        <v>0.32677484787018257</v>
      </c>
      <c r="I23" s="110">
        <f>I24/I27</f>
        <v>0.32677484787018257</v>
      </c>
      <c r="J23" s="110">
        <f t="shared" si="5"/>
        <v>0.32677484787018257</v>
      </c>
      <c r="K23" s="110" t="e">
        <f>K24/K27</f>
        <v>#DIV/0!</v>
      </c>
      <c r="L23" s="116"/>
      <c r="M23" s="153">
        <f>M24/M27</f>
        <v>0.34825140621178774</v>
      </c>
      <c r="N23" s="153">
        <f>N24/N27</f>
        <v>0.35191978478845681</v>
      </c>
      <c r="O23" s="153">
        <f>O24/O27</f>
        <v>0.35191978478845681</v>
      </c>
      <c r="P23" s="112"/>
      <c r="Q23" s="112"/>
    </row>
    <row r="24" spans="3:17" x14ac:dyDescent="0.25">
      <c r="C24" s="274" t="s">
        <v>128</v>
      </c>
      <c r="D24" s="274"/>
      <c r="E24" s="176">
        <f t="shared" ref="E24:J24" si="6">E25+E26</f>
        <v>1633</v>
      </c>
      <c r="F24" s="176">
        <f t="shared" si="6"/>
        <v>1631</v>
      </c>
      <c r="G24" s="176">
        <f t="shared" si="6"/>
        <v>1611</v>
      </c>
      <c r="H24" s="176">
        <f t="shared" si="6"/>
        <v>1611</v>
      </c>
      <c r="I24" s="176">
        <f t="shared" si="6"/>
        <v>1611</v>
      </c>
      <c r="J24" s="176">
        <f t="shared" si="6"/>
        <v>1611</v>
      </c>
      <c r="K24" s="176">
        <f>K25+K26</f>
        <v>0</v>
      </c>
      <c r="L24" s="118"/>
      <c r="M24" s="155">
        <f>M25+M26</f>
        <v>1424</v>
      </c>
      <c r="N24" s="155">
        <f>N25+N26</f>
        <v>1439</v>
      </c>
      <c r="O24" s="155">
        <f>O25+O26</f>
        <v>1439</v>
      </c>
      <c r="P24" s="114"/>
      <c r="Q24" s="114"/>
    </row>
    <row r="25" spans="3:17" x14ac:dyDescent="0.25">
      <c r="C25" s="270" t="s">
        <v>133</v>
      </c>
      <c r="D25" s="271"/>
      <c r="E25" s="48">
        <v>763</v>
      </c>
      <c r="F25" s="48">
        <v>761</v>
      </c>
      <c r="G25" s="48">
        <v>761</v>
      </c>
      <c r="H25" s="48">
        <v>761</v>
      </c>
      <c r="I25" s="48">
        <v>761</v>
      </c>
      <c r="J25" s="48">
        <v>761</v>
      </c>
      <c r="K25" s="48"/>
      <c r="L25" s="117"/>
      <c r="M25" s="154">
        <v>1154</v>
      </c>
      <c r="N25" s="154">
        <v>1132</v>
      </c>
      <c r="O25" s="154">
        <v>1132</v>
      </c>
      <c r="P25" s="113"/>
      <c r="Q25" s="113"/>
    </row>
    <row r="26" spans="3:17" x14ac:dyDescent="0.25">
      <c r="C26" s="270" t="s">
        <v>134</v>
      </c>
      <c r="D26" s="271"/>
      <c r="E26" s="48">
        <v>870</v>
      </c>
      <c r="F26" s="48">
        <v>870</v>
      </c>
      <c r="G26" s="48">
        <v>850</v>
      </c>
      <c r="H26" s="48">
        <v>850</v>
      </c>
      <c r="I26" s="48">
        <v>850</v>
      </c>
      <c r="J26" s="48">
        <v>850</v>
      </c>
      <c r="K26" s="48"/>
      <c r="L26" s="117"/>
      <c r="M26" s="154">
        <f>151+119</f>
        <v>270</v>
      </c>
      <c r="N26" s="154">
        <f>151+156</f>
        <v>307</v>
      </c>
      <c r="O26" s="154">
        <f>151+156</f>
        <v>307</v>
      </c>
      <c r="P26" s="113"/>
      <c r="Q26" s="113"/>
    </row>
    <row r="27" spans="3:17" x14ac:dyDescent="0.25">
      <c r="C27" s="274" t="s">
        <v>129</v>
      </c>
      <c r="D27" s="274"/>
      <c r="E27" s="176">
        <v>5231</v>
      </c>
      <c r="F27" s="176">
        <v>5036</v>
      </c>
      <c r="G27" s="176">
        <v>4930</v>
      </c>
      <c r="H27" s="176">
        <v>4930</v>
      </c>
      <c r="I27" s="176">
        <v>4930</v>
      </c>
      <c r="J27" s="176">
        <v>4930</v>
      </c>
      <c r="K27" s="176"/>
      <c r="L27" s="118"/>
      <c r="M27" s="155">
        <v>4089</v>
      </c>
      <c r="N27" s="155">
        <v>4089</v>
      </c>
      <c r="O27" s="155">
        <v>4089</v>
      </c>
      <c r="P27" s="114"/>
      <c r="Q27" s="114"/>
    </row>
    <row r="28" spans="3:17" ht="15.75" customHeight="1" x14ac:dyDescent="0.25">
      <c r="C28" s="278" t="s">
        <v>115</v>
      </c>
      <c r="D28" s="278"/>
      <c r="E28" s="108">
        <f t="shared" ref="E28:J28" si="7">E29+E32</f>
        <v>403.84830208876974</v>
      </c>
      <c r="F28" s="108">
        <f t="shared" si="7"/>
        <v>426.53974198071376</v>
      </c>
      <c r="G28" s="108">
        <f t="shared" si="7"/>
        <v>542.55063179676836</v>
      </c>
      <c r="H28" s="108">
        <f t="shared" si="7"/>
        <v>542.55063179676836</v>
      </c>
      <c r="I28" s="108">
        <f>I29+I32</f>
        <v>577.79139523620836</v>
      </c>
      <c r="J28" s="108">
        <f t="shared" si="7"/>
        <v>577.79139523620836</v>
      </c>
      <c r="K28" s="108" t="e">
        <f>K29+K32</f>
        <v>#DIV/0!</v>
      </c>
      <c r="L28" s="115"/>
      <c r="M28" s="152">
        <f>M29+M32</f>
        <v>1077.8153330714194</v>
      </c>
      <c r="N28" s="152">
        <f>N29+N32</f>
        <v>1102.9192943625117</v>
      </c>
      <c r="O28" s="152">
        <f>O29+O32</f>
        <v>1102.9192943625117</v>
      </c>
      <c r="P28" s="111"/>
      <c r="Q28" s="111"/>
    </row>
    <row r="29" spans="3:17" x14ac:dyDescent="0.25">
      <c r="C29" s="273" t="s">
        <v>130</v>
      </c>
      <c r="D29" s="273"/>
      <c r="E29" s="110">
        <f t="shared" ref="E29:N29" si="8">E30/E31</f>
        <v>55.218111540585312</v>
      </c>
      <c r="F29" s="110">
        <f t="shared" si="8"/>
        <v>66.129870129870127</v>
      </c>
      <c r="G29" s="110">
        <f t="shared" si="8"/>
        <v>77.592920353982308</v>
      </c>
      <c r="H29" s="110">
        <f t="shared" si="8"/>
        <v>77.592920353982308</v>
      </c>
      <c r="I29" s="110">
        <f t="shared" si="8"/>
        <v>80.107315634218295</v>
      </c>
      <c r="J29" s="110">
        <f t="shared" si="8"/>
        <v>80.107315634218295</v>
      </c>
      <c r="K29" s="110" t="e">
        <f t="shared" si="8"/>
        <v>#DIV/0!</v>
      </c>
      <c r="L29" s="116">
        <f t="shared" si="8"/>
        <v>168.26584883147177</v>
      </c>
      <c r="M29" s="153">
        <f t="shared" si="8"/>
        <v>410.90854825327517</v>
      </c>
      <c r="N29" s="153">
        <f t="shared" si="8"/>
        <v>387.63848793126442</v>
      </c>
      <c r="O29" s="153">
        <f t="shared" ref="O29" si="9">O30/O31</f>
        <v>387.63848793126442</v>
      </c>
      <c r="P29" s="112"/>
      <c r="Q29" s="112"/>
    </row>
    <row r="30" spans="3:17" x14ac:dyDescent="0.25">
      <c r="C30" s="277" t="s">
        <v>131</v>
      </c>
      <c r="D30" s="277"/>
      <c r="E30" s="48">
        <v>10000000</v>
      </c>
      <c r="F30" s="48">
        <v>11711600</v>
      </c>
      <c r="G30" s="48">
        <v>13152000</v>
      </c>
      <c r="H30" s="48">
        <v>13152000</v>
      </c>
      <c r="I30" s="48">
        <v>13578190</v>
      </c>
      <c r="J30" s="48">
        <f>I30</f>
        <v>13578190</v>
      </c>
      <c r="K30" s="48"/>
      <c r="L30" s="119">
        <v>18755752.84</v>
      </c>
      <c r="M30" s="154">
        <v>18819611.510000002</v>
      </c>
      <c r="N30" s="154">
        <v>20347531.870000001</v>
      </c>
      <c r="O30" s="154">
        <v>20347531.870000001</v>
      </c>
      <c r="P30" s="113"/>
      <c r="Q30" s="113"/>
    </row>
    <row r="31" spans="3:17" ht="15.75" customHeight="1" x14ac:dyDescent="0.25">
      <c r="C31" s="275" t="s">
        <v>132</v>
      </c>
      <c r="D31" s="276"/>
      <c r="E31" s="48">
        <v>181100</v>
      </c>
      <c r="F31" s="48">
        <v>177100</v>
      </c>
      <c r="G31" s="48">
        <v>169500</v>
      </c>
      <c r="H31" s="48">
        <v>169500</v>
      </c>
      <c r="I31" s="48">
        <v>169500</v>
      </c>
      <c r="J31" s="48">
        <v>169500</v>
      </c>
      <c r="K31" s="48"/>
      <c r="L31" s="117">
        <v>111465</v>
      </c>
      <c r="M31" s="154">
        <f>45800</f>
        <v>45800</v>
      </c>
      <c r="N31" s="154">
        <v>52491</v>
      </c>
      <c r="O31" s="154">
        <v>52491</v>
      </c>
      <c r="P31" s="113"/>
      <c r="Q31" s="113"/>
    </row>
    <row r="32" spans="3:17" x14ac:dyDescent="0.25">
      <c r="C32" s="273" t="s">
        <v>114</v>
      </c>
      <c r="D32" s="273"/>
      <c r="E32" s="110">
        <f t="shared" ref="E32:N32" si="10">E33/E36</f>
        <v>348.63019054818443</v>
      </c>
      <c r="F32" s="110">
        <f t="shared" si="10"/>
        <v>360.40987185084361</v>
      </c>
      <c r="G32" s="110">
        <f t="shared" si="10"/>
        <v>464.95771144278609</v>
      </c>
      <c r="H32" s="110">
        <f t="shared" si="10"/>
        <v>464.95771144278609</v>
      </c>
      <c r="I32" s="110">
        <f t="shared" si="10"/>
        <v>497.68407960199005</v>
      </c>
      <c r="J32" s="110">
        <f t="shared" si="10"/>
        <v>497.68407960199005</v>
      </c>
      <c r="K32" s="110" t="e">
        <f>K33/K36</f>
        <v>#DIV/0!</v>
      </c>
      <c r="L32" s="116">
        <f t="shared" si="10"/>
        <v>681.99055745074702</v>
      </c>
      <c r="M32" s="153">
        <f t="shared" si="10"/>
        <v>666.90678481814416</v>
      </c>
      <c r="N32" s="153">
        <f t="shared" si="10"/>
        <v>715.28080643124713</v>
      </c>
      <c r="O32" s="153">
        <f t="shared" ref="O32" si="11">O33/O36</f>
        <v>715.28080643124713</v>
      </c>
      <c r="P32" s="112"/>
      <c r="Q32" s="112"/>
    </row>
    <row r="33" spans="3:20" x14ac:dyDescent="0.25">
      <c r="C33" s="272" t="s">
        <v>131</v>
      </c>
      <c r="D33" s="272"/>
      <c r="E33" s="176">
        <f t="shared" ref="E33:N33" si="12">E34+E35</f>
        <v>13374500</v>
      </c>
      <c r="F33" s="176">
        <f t="shared" si="12"/>
        <v>14034000</v>
      </c>
      <c r="G33" s="176">
        <f t="shared" si="12"/>
        <v>18691300</v>
      </c>
      <c r="H33" s="176">
        <f t="shared" si="12"/>
        <v>18691300</v>
      </c>
      <c r="I33" s="176">
        <f t="shared" si="12"/>
        <v>20006900</v>
      </c>
      <c r="J33" s="176">
        <f t="shared" si="12"/>
        <v>20006900</v>
      </c>
      <c r="K33" s="176">
        <f>K34+K35</f>
        <v>0</v>
      </c>
      <c r="L33" s="118">
        <f t="shared" si="12"/>
        <v>25789472.93</v>
      </c>
      <c r="M33" s="155">
        <f t="shared" si="12"/>
        <v>27375856.609999999</v>
      </c>
      <c r="N33" s="155">
        <f t="shared" si="12"/>
        <v>33988713.359999999</v>
      </c>
      <c r="O33" s="155">
        <f t="shared" ref="O33" si="13">O34+O35</f>
        <v>33988713.359999999</v>
      </c>
      <c r="P33" s="114"/>
      <c r="Q33" s="114"/>
    </row>
    <row r="34" spans="3:20" x14ac:dyDescent="0.25">
      <c r="C34" s="279" t="s">
        <v>133</v>
      </c>
      <c r="D34" s="280"/>
      <c r="E34" s="48">
        <v>10545300</v>
      </c>
      <c r="F34" s="48">
        <v>11051400</v>
      </c>
      <c r="G34" s="48">
        <v>14914340</v>
      </c>
      <c r="H34" s="48">
        <v>14914340</v>
      </c>
      <c r="I34" s="48">
        <v>14413700</v>
      </c>
      <c r="J34" s="48">
        <f>I34</f>
        <v>14413700</v>
      </c>
      <c r="K34" s="48"/>
      <c r="L34" s="117">
        <v>19472532.93</v>
      </c>
      <c r="M34" s="154">
        <v>20938591.440000001</v>
      </c>
      <c r="N34" s="154">
        <v>26567553.239999998</v>
      </c>
      <c r="O34" s="154">
        <v>26567553.239999998</v>
      </c>
      <c r="P34" s="113"/>
      <c r="Q34" s="113"/>
    </row>
    <row r="35" spans="3:20" x14ac:dyDescent="0.25">
      <c r="C35" s="279" t="s">
        <v>134</v>
      </c>
      <c r="D35" s="281"/>
      <c r="E35" s="48">
        <v>2829200</v>
      </c>
      <c r="F35" s="48">
        <v>2982600</v>
      </c>
      <c r="G35" s="48">
        <v>3776960</v>
      </c>
      <c r="H35" s="48">
        <v>3776960</v>
      </c>
      <c r="I35" s="48">
        <v>5593200</v>
      </c>
      <c r="J35" s="48">
        <f>I35</f>
        <v>5593200</v>
      </c>
      <c r="K35" s="48"/>
      <c r="L35" s="117">
        <v>6316940</v>
      </c>
      <c r="M35" s="154">
        <f>3671298.19+2765966.98</f>
        <v>6437265.1699999999</v>
      </c>
      <c r="N35" s="154">
        <f>3650147.16+3771012.96</f>
        <v>7421160.1200000001</v>
      </c>
      <c r="O35" s="154">
        <f>3650147.16+3771012.96</f>
        <v>7421160.1200000001</v>
      </c>
      <c r="P35" s="113"/>
      <c r="Q35" s="113"/>
      <c r="T35" s="66">
        <f>L36+L31</f>
        <v>149280</v>
      </c>
    </row>
    <row r="36" spans="3:20" ht="36.75" customHeight="1" x14ac:dyDescent="0.25">
      <c r="C36" s="282" t="s">
        <v>132</v>
      </c>
      <c r="D36" s="283"/>
      <c r="E36" s="176">
        <f t="shared" ref="E36:N36" si="14">E37+E38</f>
        <v>38363</v>
      </c>
      <c r="F36" s="176">
        <f t="shared" si="14"/>
        <v>38939</v>
      </c>
      <c r="G36" s="176">
        <f t="shared" si="14"/>
        <v>40200</v>
      </c>
      <c r="H36" s="176">
        <f t="shared" si="14"/>
        <v>40200</v>
      </c>
      <c r="I36" s="176">
        <f t="shared" si="14"/>
        <v>40200</v>
      </c>
      <c r="J36" s="176">
        <f t="shared" si="14"/>
        <v>40200</v>
      </c>
      <c r="K36" s="176">
        <f>K37+K38</f>
        <v>0</v>
      </c>
      <c r="L36" s="118">
        <f t="shared" si="14"/>
        <v>37815</v>
      </c>
      <c r="M36" s="155">
        <f t="shared" si="14"/>
        <v>41049</v>
      </c>
      <c r="N36" s="155">
        <f t="shared" si="14"/>
        <v>47518</v>
      </c>
      <c r="O36" s="155">
        <f t="shared" ref="O36" si="15">O37+O38</f>
        <v>47518</v>
      </c>
      <c r="P36" s="114"/>
      <c r="Q36" s="114"/>
    </row>
    <row r="37" spans="3:20" x14ac:dyDescent="0.25">
      <c r="C37" s="270" t="s">
        <v>133</v>
      </c>
      <c r="D37" s="271"/>
      <c r="E37" s="48">
        <v>30924</v>
      </c>
      <c r="F37" s="48">
        <v>31500</v>
      </c>
      <c r="G37" s="48">
        <v>31500</v>
      </c>
      <c r="H37" s="48">
        <v>31500</v>
      </c>
      <c r="I37" s="48">
        <v>31500</v>
      </c>
      <c r="J37" s="48">
        <v>31500</v>
      </c>
      <c r="K37" s="48"/>
      <c r="L37" s="117">
        <v>27843</v>
      </c>
      <c r="M37" s="154">
        <v>26710</v>
      </c>
      <c r="N37" s="154">
        <v>30977</v>
      </c>
      <c r="O37" s="154">
        <v>30977</v>
      </c>
      <c r="P37" s="113"/>
      <c r="Q37" s="113"/>
    </row>
    <row r="38" spans="3:20" x14ac:dyDescent="0.25">
      <c r="C38" s="270" t="s">
        <v>134</v>
      </c>
      <c r="D38" s="271"/>
      <c r="E38" s="48">
        <v>7439</v>
      </c>
      <c r="F38" s="48">
        <v>7439</v>
      </c>
      <c r="G38" s="48">
        <v>8700</v>
      </c>
      <c r="H38" s="48">
        <v>8700</v>
      </c>
      <c r="I38" s="48">
        <v>8700</v>
      </c>
      <c r="J38" s="48">
        <v>8700</v>
      </c>
      <c r="K38" s="48"/>
      <c r="L38" s="117">
        <f>5364+4608</f>
        <v>9972</v>
      </c>
      <c r="M38" s="154">
        <f>8806+5533</f>
        <v>14339</v>
      </c>
      <c r="N38" s="154">
        <f>9126+7415</f>
        <v>16541</v>
      </c>
      <c r="O38" s="154">
        <f>9126+7415</f>
        <v>16541</v>
      </c>
      <c r="P38" s="113"/>
      <c r="Q38" s="113"/>
    </row>
    <row r="39" spans="3:20" x14ac:dyDescent="0.25">
      <c r="E39" s="66"/>
      <c r="F39" s="66"/>
      <c r="G39" s="66"/>
      <c r="H39" s="66"/>
      <c r="I39" s="66"/>
    </row>
    <row r="40" spans="3:20" x14ac:dyDescent="0.25">
      <c r="E40" s="66"/>
      <c r="F40" s="66"/>
      <c r="G40" s="66"/>
      <c r="H40" s="66"/>
      <c r="I40" s="66"/>
    </row>
    <row r="41" spans="3:20" x14ac:dyDescent="0.25">
      <c r="E41" s="66"/>
      <c r="F41" s="66"/>
      <c r="G41" s="66"/>
      <c r="H41" s="66"/>
      <c r="I41" s="66"/>
    </row>
    <row r="42" spans="3:20" x14ac:dyDescent="0.25">
      <c r="E42" s="66"/>
      <c r="F42" s="66"/>
      <c r="G42" s="66"/>
      <c r="H42" s="66"/>
      <c r="I42" s="66"/>
    </row>
  </sheetData>
  <mergeCells count="38">
    <mergeCell ref="A5:T5"/>
    <mergeCell ref="U1:V1"/>
    <mergeCell ref="A3:A4"/>
    <mergeCell ref="F1:T1"/>
    <mergeCell ref="D3:D4"/>
    <mergeCell ref="B3:B4"/>
    <mergeCell ref="C3:C4"/>
    <mergeCell ref="S3:S4"/>
    <mergeCell ref="A2:T2"/>
    <mergeCell ref="T3:T4"/>
    <mergeCell ref="R3:R4"/>
    <mergeCell ref="F3:Q3"/>
    <mergeCell ref="C21:D21"/>
    <mergeCell ref="C19:D19"/>
    <mergeCell ref="C10:C12"/>
    <mergeCell ref="A6:T6"/>
    <mergeCell ref="T7:T12"/>
    <mergeCell ref="D10:D12"/>
    <mergeCell ref="C20:D20"/>
    <mergeCell ref="D7:D9"/>
    <mergeCell ref="C7:C9"/>
    <mergeCell ref="C38:D38"/>
    <mergeCell ref="C34:D34"/>
    <mergeCell ref="C35:D35"/>
    <mergeCell ref="C36:D36"/>
    <mergeCell ref="C37:D37"/>
    <mergeCell ref="C23:D23"/>
    <mergeCell ref="C22:D22"/>
    <mergeCell ref="C26:D26"/>
    <mergeCell ref="C33:D33"/>
    <mergeCell ref="C32:D32"/>
    <mergeCell ref="C24:D24"/>
    <mergeCell ref="C27:D27"/>
    <mergeCell ref="C25:D25"/>
    <mergeCell ref="C29:D29"/>
    <mergeCell ref="C31:D31"/>
    <mergeCell ref="C30:D30"/>
    <mergeCell ref="C28:D28"/>
  </mergeCells>
  <phoneticPr fontId="6" type="noConversion"/>
  <pageMargins left="0.23" right="0.34" top="0.66" bottom="1" header="0.36" footer="0.5"/>
  <pageSetup paperSize="9" scale="6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E10" sqref="E10"/>
    </sheetView>
  </sheetViews>
  <sheetFormatPr defaultRowHeight="18.75" x14ac:dyDescent="0.3"/>
  <cols>
    <col min="1" max="1" width="9.28515625" style="35" bestFit="1" customWidth="1"/>
    <col min="2" max="2" width="27.7109375" style="29" customWidth="1"/>
    <col min="3" max="3" width="15.85546875" style="36" customWidth="1"/>
    <col min="4" max="9" width="14.42578125" style="36" customWidth="1"/>
    <col min="10" max="10" width="9.140625" style="29"/>
    <col min="11" max="11" width="11.7109375" style="29" bestFit="1" customWidth="1"/>
    <col min="12" max="12" width="9.140625" style="29"/>
    <col min="13" max="13" width="14.28515625" style="29" bestFit="1" customWidth="1"/>
    <col min="14" max="16384" width="9.140625" style="29"/>
  </cols>
  <sheetData>
    <row r="1" spans="1:9" s="28" customFormat="1" ht="82.5" customHeight="1" x14ac:dyDescent="0.25">
      <c r="A1" s="297"/>
      <c r="B1" s="297"/>
      <c r="C1" s="297"/>
      <c r="D1" s="299" t="s">
        <v>60</v>
      </c>
      <c r="E1" s="299"/>
      <c r="F1" s="299"/>
      <c r="G1" s="299"/>
      <c r="H1" s="299"/>
      <c r="I1" s="299"/>
    </row>
    <row r="2" spans="1:9" ht="57" customHeight="1" x14ac:dyDescent="0.3">
      <c r="A2" s="301" t="s">
        <v>59</v>
      </c>
      <c r="B2" s="301"/>
      <c r="C2" s="301"/>
      <c r="D2" s="301"/>
      <c r="E2" s="301"/>
      <c r="F2" s="301"/>
      <c r="G2" s="301"/>
      <c r="H2" s="301"/>
      <c r="I2" s="301"/>
    </row>
    <row r="3" spans="1:9" ht="36.75" customHeight="1" x14ac:dyDescent="0.3">
      <c r="A3" s="298" t="s">
        <v>25</v>
      </c>
      <c r="B3" s="298" t="s">
        <v>50</v>
      </c>
      <c r="C3" s="300" t="s">
        <v>51</v>
      </c>
      <c r="D3" s="300" t="s">
        <v>29</v>
      </c>
      <c r="E3" s="300"/>
      <c r="F3" s="300"/>
      <c r="G3" s="300"/>
      <c r="H3" s="300"/>
      <c r="I3" s="300"/>
    </row>
    <row r="4" spans="1:9" ht="49.5" customHeight="1" x14ac:dyDescent="0.3">
      <c r="A4" s="298"/>
      <c r="B4" s="298"/>
      <c r="C4" s="300"/>
      <c r="D4" s="30" t="s">
        <v>30</v>
      </c>
      <c r="E4" s="30" t="s">
        <v>31</v>
      </c>
      <c r="F4" s="30" t="s">
        <v>32</v>
      </c>
      <c r="G4" s="30" t="s">
        <v>33</v>
      </c>
      <c r="H4" s="30" t="s">
        <v>34</v>
      </c>
      <c r="I4" s="300" t="s">
        <v>35</v>
      </c>
    </row>
    <row r="5" spans="1:9" ht="20.25" customHeight="1" x14ac:dyDescent="0.3">
      <c r="A5" s="298"/>
      <c r="B5" s="298"/>
      <c r="C5" s="300"/>
      <c r="D5" s="300" t="s">
        <v>36</v>
      </c>
      <c r="E5" s="300" t="s">
        <v>37</v>
      </c>
      <c r="F5" s="300" t="s">
        <v>18</v>
      </c>
      <c r="G5" s="300" t="s">
        <v>23</v>
      </c>
      <c r="H5" s="300" t="s">
        <v>24</v>
      </c>
      <c r="I5" s="300"/>
    </row>
    <row r="6" spans="1:9" ht="13.5" customHeight="1" x14ac:dyDescent="0.3">
      <c r="A6" s="298"/>
      <c r="B6" s="298"/>
      <c r="C6" s="30" t="s">
        <v>26</v>
      </c>
      <c r="D6" s="300"/>
      <c r="E6" s="300"/>
      <c r="F6" s="300"/>
      <c r="G6" s="300"/>
      <c r="H6" s="300"/>
      <c r="I6" s="300"/>
    </row>
    <row r="7" spans="1:9" ht="20.25" customHeight="1" x14ac:dyDescent="0.3">
      <c r="A7" s="37">
        <v>1</v>
      </c>
      <c r="B7" s="37">
        <v>2</v>
      </c>
      <c r="C7" s="37">
        <v>3</v>
      </c>
      <c r="D7" s="37">
        <v>4</v>
      </c>
      <c r="E7" s="37">
        <v>5</v>
      </c>
      <c r="F7" s="37">
        <v>6</v>
      </c>
      <c r="G7" s="37">
        <v>7</v>
      </c>
      <c r="H7" s="37">
        <v>8</v>
      </c>
      <c r="I7" s="37">
        <v>9</v>
      </c>
    </row>
    <row r="8" spans="1:9" ht="25.5" customHeight="1" x14ac:dyDescent="0.3">
      <c r="A8" s="294" t="s">
        <v>43</v>
      </c>
      <c r="B8" s="295"/>
      <c r="C8" s="295"/>
      <c r="D8" s="295"/>
      <c r="E8" s="295"/>
      <c r="F8" s="295"/>
      <c r="G8" s="295"/>
      <c r="H8" s="295"/>
      <c r="I8" s="296"/>
    </row>
    <row r="9" spans="1:9" s="34" customFormat="1" ht="31.5" x14ac:dyDescent="0.25">
      <c r="A9" s="291">
        <v>1</v>
      </c>
      <c r="B9" s="31" t="s">
        <v>45</v>
      </c>
      <c r="C9" s="32">
        <v>0</v>
      </c>
      <c r="D9" s="33">
        <f t="shared" ref="D9:I9" si="0">SUM(D11:D15)</f>
        <v>0</v>
      </c>
      <c r="E9" s="33">
        <f t="shared" si="0"/>
        <v>0</v>
      </c>
      <c r="F9" s="33">
        <f t="shared" si="0"/>
        <v>0</v>
      </c>
      <c r="G9" s="33">
        <f t="shared" si="0"/>
        <v>0</v>
      </c>
      <c r="H9" s="33">
        <f t="shared" si="0"/>
        <v>0</v>
      </c>
      <c r="I9" s="33">
        <f t="shared" si="0"/>
        <v>0</v>
      </c>
    </row>
    <row r="10" spans="1:9" s="34" customFormat="1" ht="15.75" customHeight="1" x14ac:dyDescent="0.25">
      <c r="A10" s="292"/>
      <c r="B10" s="31" t="s">
        <v>38</v>
      </c>
      <c r="C10" s="32"/>
      <c r="D10" s="33"/>
      <c r="E10" s="32"/>
      <c r="F10" s="32"/>
      <c r="G10" s="32"/>
      <c r="H10" s="32"/>
      <c r="I10" s="32"/>
    </row>
    <row r="11" spans="1:9" s="34" customFormat="1" ht="15.75" customHeight="1" x14ac:dyDescent="0.25">
      <c r="A11" s="292"/>
      <c r="B11" s="31" t="s">
        <v>39</v>
      </c>
      <c r="C11" s="32">
        <f>SUM(F11:I11)</f>
        <v>0</v>
      </c>
      <c r="D11" s="33"/>
      <c r="E11" s="32"/>
      <c r="F11" s="32"/>
      <c r="G11" s="32"/>
      <c r="H11" s="32"/>
      <c r="I11" s="32"/>
    </row>
    <row r="12" spans="1:9" s="34" customFormat="1" ht="15.75" customHeight="1" x14ac:dyDescent="0.25">
      <c r="A12" s="292"/>
      <c r="B12" s="31" t="s">
        <v>40</v>
      </c>
      <c r="C12" s="32">
        <f>SUM(F12:I12)</f>
        <v>0</v>
      </c>
      <c r="D12" s="33"/>
      <c r="E12" s="32"/>
      <c r="F12" s="32"/>
      <c r="G12" s="32"/>
      <c r="H12" s="32"/>
      <c r="I12" s="32"/>
    </row>
    <row r="13" spans="1:9" s="34" customFormat="1" ht="15.75" customHeight="1" x14ac:dyDescent="0.25">
      <c r="A13" s="292"/>
      <c r="B13" s="31" t="s">
        <v>44</v>
      </c>
      <c r="C13" s="32">
        <f>SUM(F13:I13)</f>
        <v>0</v>
      </c>
      <c r="D13" s="33"/>
      <c r="E13" s="32"/>
      <c r="F13" s="32"/>
      <c r="G13" s="32"/>
      <c r="H13" s="32"/>
      <c r="I13" s="32"/>
    </row>
    <row r="14" spans="1:9" s="34" customFormat="1" ht="16.5" customHeight="1" x14ac:dyDescent="0.25">
      <c r="A14" s="292"/>
      <c r="B14" s="31" t="s">
        <v>46</v>
      </c>
      <c r="C14" s="32">
        <f>SUM(F14:I14)</f>
        <v>0</v>
      </c>
      <c r="D14" s="32"/>
      <c r="E14" s="32"/>
      <c r="F14" s="32"/>
      <c r="G14" s="32"/>
      <c r="H14" s="32"/>
      <c r="I14" s="32"/>
    </row>
    <row r="15" spans="1:9" s="34" customFormat="1" ht="15" customHeight="1" x14ac:dyDescent="0.25">
      <c r="A15" s="293"/>
      <c r="B15" s="31" t="s">
        <v>41</v>
      </c>
      <c r="C15" s="32">
        <f>SUM(F15:I15)</f>
        <v>0</v>
      </c>
      <c r="D15" s="32"/>
      <c r="E15" s="32"/>
      <c r="F15" s="32"/>
      <c r="G15" s="32"/>
      <c r="H15" s="32"/>
      <c r="I15" s="32"/>
    </row>
    <row r="16" spans="1:9" s="34" customFormat="1" ht="45" customHeight="1" x14ac:dyDescent="0.25">
      <c r="A16" s="291">
        <v>2</v>
      </c>
      <c r="B16" s="31" t="s">
        <v>45</v>
      </c>
      <c r="C16" s="32">
        <v>0</v>
      </c>
      <c r="D16" s="33">
        <f t="shared" ref="D16:I16" si="1">SUM(D18:D22)</f>
        <v>0</v>
      </c>
      <c r="E16" s="33">
        <f t="shared" si="1"/>
        <v>0</v>
      </c>
      <c r="F16" s="33">
        <f t="shared" si="1"/>
        <v>0</v>
      </c>
      <c r="G16" s="33">
        <f t="shared" si="1"/>
        <v>0</v>
      </c>
      <c r="H16" s="33">
        <f t="shared" si="1"/>
        <v>0</v>
      </c>
      <c r="I16" s="33">
        <f t="shared" si="1"/>
        <v>0</v>
      </c>
    </row>
    <row r="17" spans="1:9" s="34" customFormat="1" ht="15.75" customHeight="1" x14ac:dyDescent="0.25">
      <c r="A17" s="292"/>
      <c r="B17" s="31" t="s">
        <v>38</v>
      </c>
      <c r="C17" s="32"/>
      <c r="D17" s="33"/>
      <c r="E17" s="32"/>
      <c r="F17" s="32"/>
      <c r="G17" s="32"/>
      <c r="H17" s="32"/>
      <c r="I17" s="32"/>
    </row>
    <row r="18" spans="1:9" s="34" customFormat="1" ht="15.75" customHeight="1" x14ac:dyDescent="0.25">
      <c r="A18" s="292"/>
      <c r="B18" s="31" t="s">
        <v>39</v>
      </c>
      <c r="C18" s="32">
        <f t="shared" ref="C18:C23" si="2">SUM(F18:I18)</f>
        <v>0</v>
      </c>
      <c r="D18" s="33"/>
      <c r="E18" s="32"/>
      <c r="F18" s="32"/>
      <c r="G18" s="32"/>
      <c r="H18" s="32"/>
      <c r="I18" s="32"/>
    </row>
    <row r="19" spans="1:9" s="34" customFormat="1" ht="15.75" customHeight="1" x14ac:dyDescent="0.25">
      <c r="A19" s="292"/>
      <c r="B19" s="31" t="s">
        <v>40</v>
      </c>
      <c r="C19" s="32">
        <f t="shared" si="2"/>
        <v>0</v>
      </c>
      <c r="D19" s="33"/>
      <c r="E19" s="32"/>
      <c r="F19" s="32"/>
      <c r="G19" s="32"/>
      <c r="H19" s="32"/>
      <c r="I19" s="32"/>
    </row>
    <row r="20" spans="1:9" s="34" customFormat="1" ht="15.75" customHeight="1" x14ac:dyDescent="0.25">
      <c r="A20" s="292"/>
      <c r="B20" s="31" t="s">
        <v>44</v>
      </c>
      <c r="C20" s="32">
        <f t="shared" si="2"/>
        <v>0</v>
      </c>
      <c r="D20" s="33"/>
      <c r="E20" s="32"/>
      <c r="F20" s="32"/>
      <c r="G20" s="32"/>
      <c r="H20" s="32"/>
      <c r="I20" s="32"/>
    </row>
    <row r="21" spans="1:9" s="34" customFormat="1" ht="19.5" customHeight="1" x14ac:dyDescent="0.25">
      <c r="A21" s="292"/>
      <c r="B21" s="31" t="s">
        <v>46</v>
      </c>
      <c r="C21" s="32">
        <f t="shared" si="2"/>
        <v>0</v>
      </c>
      <c r="D21" s="32"/>
      <c r="E21" s="32"/>
      <c r="F21" s="32"/>
      <c r="G21" s="32"/>
      <c r="H21" s="32"/>
      <c r="I21" s="32"/>
    </row>
    <row r="22" spans="1:9" s="34" customFormat="1" ht="15" customHeight="1" x14ac:dyDescent="0.25">
      <c r="A22" s="293"/>
      <c r="B22" s="31" t="s">
        <v>41</v>
      </c>
      <c r="C22" s="32">
        <f t="shared" si="2"/>
        <v>0</v>
      </c>
      <c r="D22" s="32"/>
      <c r="E22" s="32"/>
      <c r="F22" s="32"/>
      <c r="G22" s="32"/>
      <c r="H22" s="32"/>
      <c r="I22" s="32"/>
    </row>
    <row r="23" spans="1:9" s="34" customFormat="1" ht="15" customHeight="1" x14ac:dyDescent="0.25">
      <c r="A23" s="291"/>
      <c r="B23" s="31" t="s">
        <v>42</v>
      </c>
      <c r="C23" s="32">
        <f t="shared" si="2"/>
        <v>0</v>
      </c>
      <c r="D23" s="32">
        <f t="shared" ref="D23:I23" si="3">SUM(D25:D29)</f>
        <v>0</v>
      </c>
      <c r="E23" s="32">
        <f t="shared" si="3"/>
        <v>0</v>
      </c>
      <c r="F23" s="32">
        <f t="shared" si="3"/>
        <v>0</v>
      </c>
      <c r="G23" s="32">
        <f t="shared" si="3"/>
        <v>0</v>
      </c>
      <c r="H23" s="32">
        <f t="shared" si="3"/>
        <v>0</v>
      </c>
      <c r="I23" s="32">
        <f t="shared" si="3"/>
        <v>0</v>
      </c>
    </row>
    <row r="24" spans="1:9" s="34" customFormat="1" ht="15" customHeight="1" x14ac:dyDescent="0.25">
      <c r="A24" s="292"/>
      <c r="B24" s="31" t="s">
        <v>38</v>
      </c>
      <c r="C24" s="32"/>
      <c r="D24" s="32"/>
      <c r="E24" s="32"/>
      <c r="F24" s="32"/>
      <c r="G24" s="32"/>
      <c r="H24" s="32"/>
      <c r="I24" s="32"/>
    </row>
    <row r="25" spans="1:9" s="34" customFormat="1" ht="15" customHeight="1" x14ac:dyDescent="0.25">
      <c r="A25" s="292"/>
      <c r="B25" s="31" t="s">
        <v>39</v>
      </c>
      <c r="C25" s="32">
        <f>SUM(F25:I25)</f>
        <v>0</v>
      </c>
      <c r="D25" s="32">
        <f t="shared" ref="D25:I29" si="4">D11+D18</f>
        <v>0</v>
      </c>
      <c r="E25" s="32">
        <f t="shared" si="4"/>
        <v>0</v>
      </c>
      <c r="F25" s="32">
        <f t="shared" si="4"/>
        <v>0</v>
      </c>
      <c r="G25" s="32">
        <f t="shared" si="4"/>
        <v>0</v>
      </c>
      <c r="H25" s="32">
        <f t="shared" si="4"/>
        <v>0</v>
      </c>
      <c r="I25" s="32">
        <f t="shared" si="4"/>
        <v>0</v>
      </c>
    </row>
    <row r="26" spans="1:9" s="34" customFormat="1" ht="15" customHeight="1" x14ac:dyDescent="0.25">
      <c r="A26" s="292"/>
      <c r="B26" s="31" t="s">
        <v>40</v>
      </c>
      <c r="C26" s="32">
        <f>SUM(F26:I26)</f>
        <v>0</v>
      </c>
      <c r="D26" s="32">
        <f t="shared" si="4"/>
        <v>0</v>
      </c>
      <c r="E26" s="32">
        <f t="shared" si="4"/>
        <v>0</v>
      </c>
      <c r="F26" s="32">
        <f t="shared" si="4"/>
        <v>0</v>
      </c>
      <c r="G26" s="32">
        <f t="shared" si="4"/>
        <v>0</v>
      </c>
      <c r="H26" s="32">
        <f t="shared" si="4"/>
        <v>0</v>
      </c>
      <c r="I26" s="32">
        <f t="shared" si="4"/>
        <v>0</v>
      </c>
    </row>
    <row r="27" spans="1:9" s="34" customFormat="1" ht="15" customHeight="1" x14ac:dyDescent="0.25">
      <c r="A27" s="292"/>
      <c r="B27" s="31" t="s">
        <v>44</v>
      </c>
      <c r="C27" s="32">
        <f>SUM(F27:I27)</f>
        <v>0</v>
      </c>
      <c r="D27" s="32">
        <f t="shared" si="4"/>
        <v>0</v>
      </c>
      <c r="E27" s="32">
        <f t="shared" si="4"/>
        <v>0</v>
      </c>
      <c r="F27" s="32">
        <f t="shared" si="4"/>
        <v>0</v>
      </c>
      <c r="G27" s="32">
        <f t="shared" si="4"/>
        <v>0</v>
      </c>
      <c r="H27" s="32">
        <f t="shared" si="4"/>
        <v>0</v>
      </c>
      <c r="I27" s="32">
        <f t="shared" si="4"/>
        <v>0</v>
      </c>
    </row>
    <row r="28" spans="1:9" s="34" customFormat="1" ht="15" customHeight="1" x14ac:dyDescent="0.25">
      <c r="A28" s="292"/>
      <c r="B28" s="31" t="s">
        <v>46</v>
      </c>
      <c r="C28" s="32">
        <f>SUM(F28:I28)</f>
        <v>0</v>
      </c>
      <c r="D28" s="32">
        <f t="shared" si="4"/>
        <v>0</v>
      </c>
      <c r="E28" s="32">
        <f t="shared" si="4"/>
        <v>0</v>
      </c>
      <c r="F28" s="32">
        <f t="shared" si="4"/>
        <v>0</v>
      </c>
      <c r="G28" s="32">
        <f t="shared" si="4"/>
        <v>0</v>
      </c>
      <c r="H28" s="32">
        <f t="shared" si="4"/>
        <v>0</v>
      </c>
      <c r="I28" s="32">
        <f t="shared" si="4"/>
        <v>0</v>
      </c>
    </row>
    <row r="29" spans="1:9" ht="21.75" customHeight="1" x14ac:dyDescent="0.3">
      <c r="A29" s="293"/>
      <c r="B29" s="31" t="s">
        <v>41</v>
      </c>
      <c r="C29" s="32">
        <f>SUM(F29:I29)</f>
        <v>0</v>
      </c>
      <c r="D29" s="32">
        <f t="shared" si="4"/>
        <v>0</v>
      </c>
      <c r="E29" s="32">
        <f t="shared" si="4"/>
        <v>0</v>
      </c>
      <c r="F29" s="32">
        <f t="shared" si="4"/>
        <v>0</v>
      </c>
      <c r="G29" s="32">
        <f t="shared" si="4"/>
        <v>0</v>
      </c>
      <c r="H29" s="32">
        <f t="shared" si="4"/>
        <v>0</v>
      </c>
      <c r="I29" s="32">
        <f t="shared" si="4"/>
        <v>0</v>
      </c>
    </row>
    <row r="32" spans="1:9" x14ac:dyDescent="0.3">
      <c r="B32" s="26" t="s">
        <v>47</v>
      </c>
    </row>
    <row r="33" spans="2:2" x14ac:dyDescent="0.3">
      <c r="B33" s="25" t="s">
        <v>48</v>
      </c>
    </row>
    <row r="34" spans="2:2" x14ac:dyDescent="0.3">
      <c r="B34" s="27" t="s">
        <v>49</v>
      </c>
    </row>
  </sheetData>
  <mergeCells count="17">
    <mergeCell ref="I4:I6"/>
    <mergeCell ref="A23:A29"/>
    <mergeCell ref="A16:A22"/>
    <mergeCell ref="A8:I8"/>
    <mergeCell ref="A9:A15"/>
    <mergeCell ref="A1:C1"/>
    <mergeCell ref="A3:A6"/>
    <mergeCell ref="B3:B6"/>
    <mergeCell ref="D1:I1"/>
    <mergeCell ref="D5:D6"/>
    <mergeCell ref="A2:I2"/>
    <mergeCell ref="C3:C5"/>
    <mergeCell ref="G5:G6"/>
    <mergeCell ref="E5:E6"/>
    <mergeCell ref="F5:F6"/>
    <mergeCell ref="D3:I3"/>
    <mergeCell ref="H5:H6"/>
  </mergeCells>
  <phoneticPr fontId="6" type="noConversion"/>
  <pageMargins left="0.39" right="0.46" top="0.48" bottom="1" header="0.31" footer="0.5"/>
  <pageSetup paperSize="9" scale="99" fitToHeight="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9</vt:i4>
      </vt:variant>
    </vt:vector>
  </HeadingPairs>
  <TitlesOfParts>
    <vt:vector size="18" baseType="lpstr">
      <vt:lpstr>Прил 1</vt:lpstr>
      <vt:lpstr>Приложение 1 к МП</vt:lpstr>
      <vt:lpstr>Приложение 1.1 к МП</vt:lpstr>
      <vt:lpstr>Приложение 2 к МП</vt:lpstr>
      <vt:lpstr>Приложение 1 к ПП1</vt:lpstr>
      <vt:lpstr>Приложение 2 к ПП1</vt:lpstr>
      <vt:lpstr>Приложение 1 к ПП2</vt:lpstr>
      <vt:lpstr>Приложение 2 к ПП2</vt:lpstr>
      <vt:lpstr>Прил 4</vt:lpstr>
      <vt:lpstr>'Прил 1'!Область_печати</vt:lpstr>
      <vt:lpstr>'Прил 4'!Область_печати</vt:lpstr>
      <vt:lpstr>'Приложение 1 к МП'!Область_печати</vt:lpstr>
      <vt:lpstr>'Приложение 1 к ПП1'!Область_печати</vt:lpstr>
      <vt:lpstr>'Приложение 1 к ПП2'!Область_печати</vt:lpstr>
      <vt:lpstr>'Приложение 1.1 к МП'!Область_печати</vt:lpstr>
      <vt:lpstr>'Приложение 2 к МП'!Область_печати</vt:lpstr>
      <vt:lpstr>'Приложение 2 к ПП1'!Область_печати</vt:lpstr>
      <vt:lpstr>'Приложение 2 к ПП2'!Область_печати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Тамара Николаевна Петрова</dc:creator>
  <cp:lastModifiedBy>Осконова Е.А.</cp:lastModifiedBy>
  <cp:lastPrinted>2024-12-27T08:14:10Z</cp:lastPrinted>
  <dcterms:created xsi:type="dcterms:W3CDTF">2013-07-08T09:20:33Z</dcterms:created>
  <dcterms:modified xsi:type="dcterms:W3CDTF">2024-12-27T08:15:28Z</dcterms:modified>
</cp:coreProperties>
</file>