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7520" windowHeight="11160" tabRatio="836" firstSheet="1" activeTab="1"/>
  </bookViews>
  <sheets>
    <sheet name="Прил 1" sheetId="1" state="hidden" r:id="rId1"/>
    <sheet name="Приложение 1 к МП" sheetId="2" r:id="rId2"/>
    <sheet name="Приложение 2 к МП" sheetId="3" r:id="rId3"/>
    <sheet name="Приложение 1 к ПП 1" sheetId="4" r:id="rId4"/>
    <sheet name="Приложение 2 к ПП1" sheetId="5" r:id="rId5"/>
    <sheet name="Приложение 1 к ПП 2" sheetId="6" r:id="rId6"/>
    <sheet name="Приложение 2 к ПП 2" sheetId="7" r:id="rId7"/>
    <sheet name="Прил 4" sheetId="8" state="hidden" r:id="rId8"/>
  </sheets>
  <definedNames>
    <definedName name="_xlnm.Print_Area" localSheetId="0">'Прил 1'!$A$1:$K$14</definedName>
    <definedName name="_xlnm.Print_Area" localSheetId="7">'Прил 4'!$A$1:$I$34</definedName>
    <definedName name="_xlnm.Print_Area" localSheetId="1">'Приложение 1 к МП'!$A$1:$X$23</definedName>
    <definedName name="_xlnm.Print_Area" localSheetId="3">'Приложение 1 к ПП 1'!$A$1:$X$23</definedName>
    <definedName name="_xlnm.Print_Area" localSheetId="5">'Приложение 1 к ПП 2'!$A$1:$X$20</definedName>
    <definedName name="_xlnm.Print_Area" localSheetId="2">'Приложение 2 к МП'!$A$1:$K$10</definedName>
    <definedName name="_xlnm.Print_Area" localSheetId="6">'Приложение 2 к ПП 2'!$A$1:$K$11</definedName>
    <definedName name="_xlnm.Print_Area" localSheetId="4">'Приложение 2 к ПП1'!$A$1:$K$7</definedName>
  </definedNames>
  <calcPr fullCalcOnLoad="1"/>
</workbook>
</file>

<file path=xl/sharedStrings.xml><?xml version="1.0" encoding="utf-8"?>
<sst xmlns="http://schemas.openxmlformats.org/spreadsheetml/2006/main" count="442" uniqueCount="197">
  <si>
    <t>Единица измерения</t>
  </si>
  <si>
    <t>Источник информации</t>
  </si>
  <si>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</si>
  <si>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</si>
  <si>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</si>
  <si>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</si>
  <si>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 xml:space="preserve">
Отчетный финансовый год
(2012 год)
</t>
  </si>
  <si>
    <t>№
п/п</t>
  </si>
  <si>
    <t>Уд.вес индикатора</t>
  </si>
  <si>
    <t xml:space="preserve">Подпрограмма 1: </t>
  </si>
  <si>
    <t>______________________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</si>
  <si>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</si>
  <si>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</si>
  <si>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</si>
  <si>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Наименование услуги и ее содержание</t>
  </si>
  <si>
    <t>Показатель объема услуги</t>
  </si>
  <si>
    <t xml:space="preserve"> Мероприятие 1.1 </t>
  </si>
  <si>
    <t xml:space="preserve"> Мероприятие 1.2 </t>
  </si>
  <si>
    <t>2014 год</t>
  </si>
  <si>
    <t>МБ</t>
  </si>
  <si>
    <t>КБ</t>
  </si>
  <si>
    <t>РБ</t>
  </si>
  <si>
    <t>ПУ</t>
  </si>
  <si>
    <t>Общий объем финансирования, тыс.руб.</t>
  </si>
  <si>
    <t>2015 год</t>
  </si>
  <si>
    <t>2016 год</t>
  </si>
  <si>
    <t>Итого финаси-рование на 2015 год</t>
  </si>
  <si>
    <t>Итого финаси-рование на 2016 год</t>
  </si>
  <si>
    <t>№ п/п</t>
  </si>
  <si>
    <t>6+7+8+9</t>
  </si>
  <si>
    <t>Ожидаемый результат</t>
  </si>
  <si>
    <t>ГРБС</t>
  </si>
  <si>
    <t>Объем финансирования&lt;*&gt;, тыс.руб.</t>
  </si>
  <si>
    <t>Объем капитальных вложений, тыс. рублей</t>
  </si>
  <si>
    <t xml:space="preserve">отчетный финансовый год 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</si>
  <si>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</si>
  <si>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</si>
  <si>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</si>
  <si>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</si>
  <si>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по годам до ввода объекта</t>
  </si>
  <si>
    <t>2012 год</t>
  </si>
  <si>
    <t>2013 год</t>
  </si>
  <si>
    <t>в том числе:</t>
  </si>
  <si>
    <t>федеральный бюджет</t>
  </si>
  <si>
    <t>краевой бюджет</t>
  </si>
  <si>
    <t>внебюджетные  источники</t>
  </si>
  <si>
    <t>ИТОГО:</t>
  </si>
  <si>
    <t xml:space="preserve">Главный распорядитель:  </t>
  </si>
  <si>
    <t>районный бюджет</t>
  </si>
  <si>
    <t>Объект 1______ год ввода __________</t>
  </si>
  <si>
    <t>местный бюджет</t>
  </si>
  <si>
    <t>Примечания:</t>
  </si>
  <si>
    <t>&lt;*&gt; указывается подпрограмма, в которой предусмотрено строительство объекта</t>
  </si>
  <si>
    <t>&lt;**&gt; по вновь начинаемым объектам – ориентировочная стоимость объекта</t>
  </si>
  <si>
    <t>Наименование  объекта с указанием мощности и годов строительства &lt;*&gt;</t>
  </si>
  <si>
    <t xml:space="preserve">Остаток  стоимости строительства в ценах контракта на 01.01.2014&lt;**&gt; </t>
  </si>
  <si>
    <t>Код бюджетной классификации</t>
  </si>
  <si>
    <t>РзПр</t>
  </si>
  <si>
    <t>ЦСР</t>
  </si>
  <si>
    <t>ВР</t>
  </si>
  <si>
    <t>14+15+16+17</t>
  </si>
  <si>
    <t>19+20+21+22</t>
  </si>
  <si>
    <t>9+10+11+12</t>
  </si>
  <si>
    <t>13+18+23</t>
  </si>
  <si>
    <t xml:space="preserve">Приложение 1 к подпрограмме 1 "_____________________________________________", реализуемой в рамках муниципальной программы города Игарки "_________________________" на 2014-2016 годы"
</t>
  </si>
  <si>
    <t>Муниципальное задание на оказание муниципальных услуг муниципальным учреждением</t>
  </si>
  <si>
    <t xml:space="preserve">Руководитель </t>
  </si>
  <si>
    <t xml:space="preserve">Направления и объемы финансирования </t>
  </si>
  <si>
    <t xml:space="preserve">Перечень объектов капитального строительства 
(за счет всех источников финансирования)
</t>
  </si>
  <si>
    <t>Приложение 4 к подпрограмме 1 "_____________________________________________", реализуемой в рамках муниципальной программы города Игарки "_________________________" на 2014-2016 годы"</t>
  </si>
  <si>
    <t>Администрация города Игарки</t>
  </si>
  <si>
    <t>Итого по подпрограмме:</t>
  </si>
  <si>
    <t>%</t>
  </si>
  <si>
    <t>расчетные данные (отношение протяженности обслуживаемых автодорог к общей протяженности автодорог)</t>
  </si>
  <si>
    <t>Сохранение доли протяженности автомобильных дорог, на которых производится комплекс работ по их содержанию в объеме действующих нормативов (допустимый уровень)</t>
  </si>
  <si>
    <t>Цели, задачи, основные мероприятия подпрограммы</t>
  </si>
  <si>
    <t xml:space="preserve">Наименование ГРБС </t>
  </si>
  <si>
    <t>Цель. Обеспечение круглогодичного безопасного и бесперебойного движения транспортных средств по автомобильным дорогам в границах города Игарки</t>
  </si>
  <si>
    <t>Задача 1. Осуществление дорожной деятельности в отношении автомобильных дорог местного значения в границах города и обеспечение безопасности дорожного движения на них</t>
  </si>
  <si>
    <t>1.</t>
  </si>
  <si>
    <t>1.1.</t>
  </si>
  <si>
    <t>1.2.</t>
  </si>
  <si>
    <t>1.3.</t>
  </si>
  <si>
    <t>Обеспечение бесперебойности дорожного движения. Снижение влияния дорожных условий на безопасность дорожного движения (повышение безопасности дорожного движения на территории города), содержание автомобильных дорог - 25,3 км</t>
  </si>
  <si>
    <t>Совершенствование технического состояния улично-дорожной сети. Ввод в эксплуатацию автомобильных дорог, на которых произведен ремонт - 3 км, в 2014 -1,5 км, в 2015 -1,5 км</t>
  </si>
  <si>
    <t>Обеспечение бесперебойности дорожного движения по ледовой переправе (протяженность ледовой переправы 0,9 км)</t>
  </si>
  <si>
    <t>Цель. Создание условий для предоставления транспортных услуг населению и организация транспортного обслуживания населения в границах города</t>
  </si>
  <si>
    <t>Задача 1. Организация регулярных пассажирских перевозок автомобильным транспортом по городским автобусным  маршрутам</t>
  </si>
  <si>
    <t>Мероприятие 1. Предоставление субсидии на осуществление мероприятий в области автомобильного транспорта</t>
  </si>
  <si>
    <t>Количество перевезенных пассажиров в год - 150000 человек</t>
  </si>
  <si>
    <t>2.</t>
  </si>
  <si>
    <t>Задача 2. Организация пассажирских перевозок речным транспортом в границах города</t>
  </si>
  <si>
    <t>2.1.</t>
  </si>
  <si>
    <t>Количество перевезенных пассажиров в год - 39 000 человек</t>
  </si>
  <si>
    <t>2.2.</t>
  </si>
  <si>
    <t>Количество перевезенных пассажиров в год - 7 000 человек</t>
  </si>
  <si>
    <t>2.3.</t>
  </si>
  <si>
    <t>Мероприятие 3. Выполнение работ по обслуживанию пассажирского дебаркадера в речном порту города Игарки</t>
  </si>
  <si>
    <t>Обеспечение безопасного и бесперебойного передвижения людей и грузов через водные преграды,  обеспечение возможности причаливания судов к берегу и их стоянки, высадки и обслуживания пассажиров</t>
  </si>
  <si>
    <t>3.</t>
  </si>
  <si>
    <t>Задача 3. Повышение качества обслуживания и устойчивость работы регулярных пассажирских перевозок</t>
  </si>
  <si>
    <t>3.1.</t>
  </si>
  <si>
    <t>Транспортная подвижность населения (количество поездок/количество жителей)</t>
  </si>
  <si>
    <t>поездок/чел.</t>
  </si>
  <si>
    <t>отчетные данные организации</t>
  </si>
  <si>
    <t>Перечень целевых показателей и показателей результативности программы с рашифровкой плановых значений по годам</t>
  </si>
  <si>
    <t xml:space="preserve">Цели, задачи, целевые индикаторы и показатели результативности
</t>
  </si>
  <si>
    <t xml:space="preserve">Значения индикаторов результативности МП за  отчетный период (текущий и предыдущий год)
</t>
  </si>
  <si>
    <t xml:space="preserve">Значения индикаторов результативности по периодам реализации МП
</t>
  </si>
  <si>
    <t>Динамика индикатора</t>
  </si>
  <si>
    <t>План 2015 год</t>
  </si>
  <si>
    <t>План 2016 год</t>
  </si>
  <si>
    <t>Всего расходные обязательства по программе</t>
  </si>
  <si>
    <t>2017 год</t>
  </si>
  <si>
    <t xml:space="preserve">Муниципальная программа города Игарки "Развитие транспортной системы" </t>
  </si>
  <si>
    <t xml:space="preserve">Подпрограмма 1. «Дорожное хозяйство» </t>
  </si>
  <si>
    <t xml:space="preserve">Подпрограмма 2. «Организация транспортного обслуживания населения» </t>
  </si>
  <si>
    <t xml:space="preserve">Муниципальная программа "Развитие транспортной системы" </t>
  </si>
  <si>
    <t>Итого финаси-рование на 2017 год</t>
  </si>
  <si>
    <t>Цель. Создание условий для развития транспортной системы города Игарки</t>
  </si>
  <si>
    <t>Задача 1. Сохранение технически исправного состояния автомобильных дорог города Игарки</t>
  </si>
  <si>
    <t>Задача 2. Создание условий для предоставления транспортных услуг населению и организация транспортного обслуживания населения города Игарки</t>
  </si>
  <si>
    <t xml:space="preserve">Мероприятие 1. Содержание автомобильных дорог общего пользования местного значения в границах города </t>
  </si>
  <si>
    <t>005</t>
  </si>
  <si>
    <t>0409</t>
  </si>
  <si>
    <t>244</t>
  </si>
  <si>
    <t xml:space="preserve">Подпрограмма 1. «Дорожное хозяйство»  </t>
  </si>
  <si>
    <t>1219174</t>
  </si>
  <si>
    <t>1219175</t>
  </si>
  <si>
    <t xml:space="preserve">Мероприятие 2. Устройство и содержание ледовой переправы для передвижения с островной на материковую часть г.Игарки </t>
  </si>
  <si>
    <t>1219172</t>
  </si>
  <si>
    <t>Мероприятие 3. Капитальный ремонт и ремонт автомобильных дорог общего пользования местного значения в границах города</t>
  </si>
  <si>
    <t>1219176</t>
  </si>
  <si>
    <t xml:space="preserve">Примечания:  ГРБС- главный распорядитель бюджетных средств МБ КБ, РБ – средства местного (краевого,районного) бюджета; ПУ – платные услуги; </t>
  </si>
  <si>
    <t xml:space="preserve">Подпрограмма 2.«Организация транспортного обслуживания населения» </t>
  </si>
  <si>
    <t>0408</t>
  </si>
  <si>
    <t>1229181</t>
  </si>
  <si>
    <t>810</t>
  </si>
  <si>
    <t>1229182</t>
  </si>
  <si>
    <t>1229183</t>
  </si>
  <si>
    <t>0503</t>
  </si>
  <si>
    <t>1229184</t>
  </si>
  <si>
    <t>2.4.</t>
  </si>
  <si>
    <t xml:space="preserve">Мероприятие 4. Межнавигационный отстой (зимнее хранение) двух судов, находящихся в муниципальной собственности </t>
  </si>
  <si>
    <t>1229185</t>
  </si>
  <si>
    <t>Мероприятие 1. Выполнение работ по проектированию и строительству припаромков для парома в г.Игарка</t>
  </si>
  <si>
    <t>Ввод в эксплуатацию двух припаромков для самоходного грузопассажирского парома</t>
  </si>
  <si>
    <t>1228284</t>
  </si>
  <si>
    <t>&lt;*&gt; в случае наличия других источников финансирования (внебюджетных источников, средства федерального бюджета) необходимо добавить столбцы для полного отражения объемов финансирования</t>
  </si>
  <si>
    <t>Мероприятие 2. Устройство и содержание ледовой переправы для передвижения с островной на материковую часть г.Игарки</t>
  </si>
  <si>
    <t>Мероприятие 2.Предоставление субсидии на осуществление мероприятий в области речного транспорта в период паводка через протоку "Игарская"</t>
  </si>
  <si>
    <t>Мероприятие 3.Предоставление субсидии на осуществление мероприятий в области речного транспорта в период паводка через протоку "Игарская"</t>
  </si>
  <si>
    <t>Мероприятие 4. Выполнение работ по обслуживанию пассажирского дебаркадера в речном порту города Игарки</t>
  </si>
  <si>
    <t xml:space="preserve">Мероприятие 5. Межнавигационный отстой (зимнее хранение) двух судов, находящихся в муниципальной собственности </t>
  </si>
  <si>
    <t>Мероприятие 6. Выполнение работ по проектированию и строительству припаромков для парома в г.Игарка</t>
  </si>
  <si>
    <t>2.5.</t>
  </si>
  <si>
    <t>2.6.</t>
  </si>
  <si>
    <t>1229186, 1228284</t>
  </si>
  <si>
    <t>Замена двух существующих причалов, использовавшихся для парома СП-5 проекта 603А выработавшего эксплуатационные сроки и ресурс, в связи с невозможностью их использования для причаливания вновь простроенного самоходного парома проекта 2967 для осуществления паромной переправы через протоку «Игарская», соединяющей в навигационный период город и остров «Игарский».</t>
  </si>
  <si>
    <t xml:space="preserve">Целевые индикаторы результативности </t>
  </si>
  <si>
    <t xml:space="preserve">Цели, индикаторы результативности 
</t>
  </si>
  <si>
    <t xml:space="preserve">
Отчетный финансовый год
(2013 год)
</t>
  </si>
  <si>
    <t>Текущий финансовый год
(2014 год)</t>
  </si>
  <si>
    <t>Очередной финансовый год
(2015 год)</t>
  </si>
  <si>
    <t>Первый год планового периода
(2016 год)</t>
  </si>
  <si>
    <t>Второй год планового периода
(2017 год)</t>
  </si>
  <si>
    <t>Мероприятия, влияющие на значение индикатора (номер п.п.)</t>
  </si>
  <si>
    <t>Мероприятие 1. (Приложение 1 к подпрограмме)</t>
  </si>
  <si>
    <t xml:space="preserve">Увеличение доли протяженности улично-дорожной сети с твердым покрытием (с усовершенствованным покрытием), в отношении которой проведен ремонт </t>
  </si>
  <si>
    <t>расчетные данные (отношение протяженности отремонтированных автодорог с твердым покрытием к  общей их протяженности)</t>
  </si>
  <si>
    <t>Мероприятие 3. (Приложение 1 к подпрограмме)</t>
  </si>
  <si>
    <t xml:space="preserve">Цели, задачи, индикаторы   
результативности 
</t>
  </si>
  <si>
    <t>Текущий финансовый год
(2015 год)</t>
  </si>
  <si>
    <t xml:space="preserve">Подпрограмма «Организация транспортного обслуживания населения» </t>
  </si>
  <si>
    <t>Цель 1: Создание условий для предоставления транспортных услуг населению и организация транспортного обслуживания населения в границах города</t>
  </si>
  <si>
    <t>Мероприятия 1.1., 2.1.,2.2.,2.3.</t>
  </si>
  <si>
    <t>автомобильный</t>
  </si>
  <si>
    <t>речной</t>
  </si>
  <si>
    <t>Объем субсидий на 1 пассажира (объем субсидий/кол-во пассажиров)</t>
  </si>
  <si>
    <t>руб/пасс</t>
  </si>
  <si>
    <t>План 2017 год</t>
  </si>
  <si>
    <t>Мероприятие 2. Предоставление субсидии на осуществление мероприятий в области речного транспорта в навигационный период через протоку "Игарская"</t>
  </si>
  <si>
    <t>Мероприятие 1. Предоставление субсидии на осуществление мероприятий в области речного транспорта в навигационный период через протоку "Игарская"</t>
  </si>
  <si>
    <t>1217508</t>
  </si>
  <si>
    <t>1219173</t>
  </si>
  <si>
    <t>1219177</t>
  </si>
  <si>
    <t>1217594</t>
  </si>
  <si>
    <t>1217508,1219174,1219175,1219177</t>
  </si>
  <si>
    <t>1219172,1219173</t>
  </si>
  <si>
    <t>1217594,1219176</t>
  </si>
  <si>
    <t>0409   0408</t>
  </si>
  <si>
    <t xml:space="preserve">Приложение №1 к  муниципальной программе города Игарки "Развитие транспортной системы" </t>
  </si>
  <si>
    <t xml:space="preserve">Приложение №2 к  муниципальной программе города Игарки "Развитие транспортной системы" </t>
  </si>
  <si>
    <t>Приложение №1 к Подпрограмме 1.  "Дорожное хозяйство" муниципальной программы города Игарки "Развитие транспортной системы"</t>
  </si>
  <si>
    <t xml:space="preserve">Приложение №2 к  Подпрограмме 1. "Дорожное хозяйство" муниципальной программы города Игарки "Развитие транспортной системы"
</t>
  </si>
  <si>
    <t>Приложение №1 к Подпрограмме 2.  "Организация транспортного обслуживания населения" муниципальной программы города Игарки "Развитие транспортной системы"</t>
  </si>
  <si>
    <t>Приложение №2 к Подпрограмме 2.  "Организация транспортного обслуживания населения" муниципальной программы города Игарки "Развитие транспортной системы"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</si>
</sst>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00"/>
    <numFmt numFmtId="180" formatCode="#,##0.00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172" fontId="4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4" fillId="32" borderId="0" xfId="0" applyNumberFormat="1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12" xfId="0" applyFont="1" applyFill="1" applyBorder="1" applyAlignment="1">
      <alignment horizontal="left" vertical="center" wrapText="1"/>
    </xf>
    <xf numFmtId="172" fontId="4" fillId="32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horizontal="center" vertical="top" wrapText="1"/>
    </xf>
    <xf numFmtId="4" fontId="12" fillId="32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/>
    </xf>
    <xf numFmtId="2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179" fontId="13" fillId="33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/>
    </xf>
    <xf numFmtId="0" fontId="4" fillId="32" borderId="12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vertical="top" wrapText="1"/>
    </xf>
    <xf numFmtId="2" fontId="13" fillId="33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6" fontId="4" fillId="32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13" fillId="32" borderId="10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0" fillId="0" borderId="10" xfId="0" applyNumberFormat="1" applyBorder="1" applyAlignment="1">
      <alignment/>
    </xf>
    <xf numFmtId="0" fontId="4" fillId="32" borderId="0" xfId="0" applyFont="1" applyFill="1" applyBorder="1" applyAlignment="1">
      <alignment vertical="top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top" wrapText="1"/>
    </xf>
    <xf numFmtId="179" fontId="13" fillId="32" borderId="12" xfId="0" applyNumberFormat="1" applyFont="1" applyFill="1" applyBorder="1" applyAlignment="1">
      <alignment horizontal="center" vertical="center"/>
    </xf>
    <xf numFmtId="179" fontId="13" fillId="32" borderId="10" xfId="0" applyNumberFormat="1" applyFont="1" applyFill="1" applyBorder="1" applyAlignment="1">
      <alignment horizontal="center" vertical="center" wrapText="1"/>
    </xf>
    <xf numFmtId="179" fontId="13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top" wrapText="1"/>
    </xf>
    <xf numFmtId="49" fontId="13" fillId="33" borderId="18" xfId="0" applyNumberFormat="1" applyFont="1" applyFill="1" applyBorder="1" applyAlignment="1">
      <alignment horizontal="left" vertical="center"/>
    </xf>
    <xf numFmtId="49" fontId="13" fillId="33" borderId="12" xfId="0" applyNumberFormat="1" applyFont="1" applyFill="1" applyBorder="1" applyAlignment="1">
      <alignment horizontal="left" vertical="center"/>
    </xf>
    <xf numFmtId="179" fontId="13" fillId="33" borderId="12" xfId="0" applyNumberFormat="1" applyFont="1" applyFill="1" applyBorder="1" applyAlignment="1">
      <alignment horizontal="center" vertical="center"/>
    </xf>
    <xf numFmtId="172" fontId="13" fillId="33" borderId="10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vertical="top"/>
    </xf>
    <xf numFmtId="2" fontId="4" fillId="32" borderId="10" xfId="0" applyNumberFormat="1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/>
    </xf>
    <xf numFmtId="0" fontId="4" fillId="32" borderId="16" xfId="0" applyFont="1" applyFill="1" applyBorder="1" applyAlignment="1">
      <alignment vertical="top"/>
    </xf>
    <xf numFmtId="2" fontId="4" fillId="32" borderId="16" xfId="0" applyNumberFormat="1" applyFont="1" applyFill="1" applyBorder="1" applyAlignment="1">
      <alignment horizontal="center" vertical="top"/>
    </xf>
    <xf numFmtId="0" fontId="13" fillId="33" borderId="10" xfId="0" applyFont="1" applyFill="1" applyBorder="1" applyAlignment="1">
      <alignment vertical="center"/>
    </xf>
    <xf numFmtId="49" fontId="13" fillId="33" borderId="13" xfId="0" applyNumberFormat="1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vertical="center" wrapText="1"/>
    </xf>
    <xf numFmtId="0" fontId="16" fillId="32" borderId="0" xfId="0" applyFont="1" applyFill="1" applyAlignment="1">
      <alignment/>
    </xf>
    <xf numFmtId="0" fontId="16" fillId="32" borderId="0" xfId="0" applyFont="1" applyFill="1" applyAlignment="1">
      <alignment horizontal="center"/>
    </xf>
    <xf numFmtId="0" fontId="16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180" fontId="13" fillId="32" borderId="10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16" fontId="4" fillId="32" borderId="10" xfId="0" applyNumberFormat="1" applyFont="1" applyFill="1" applyBorder="1" applyAlignment="1">
      <alignment vertical="top"/>
    </xf>
    <xf numFmtId="49" fontId="4" fillId="32" borderId="10" xfId="0" applyNumberFormat="1" applyFont="1" applyFill="1" applyBorder="1" applyAlignment="1">
      <alignment horizontal="left" vertical="top" wrapText="1"/>
    </xf>
    <xf numFmtId="180" fontId="18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/>
    </xf>
    <xf numFmtId="172" fontId="4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172" fontId="4" fillId="32" borderId="10" xfId="0" applyNumberFormat="1" applyFont="1" applyFill="1" applyBorder="1" applyAlignment="1">
      <alignment horizontal="center" vertical="center"/>
    </xf>
    <xf numFmtId="172" fontId="4" fillId="32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179" fontId="13" fillId="33" borderId="10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top"/>
    </xf>
    <xf numFmtId="49" fontId="4" fillId="0" borderId="12" xfId="0" applyNumberFormat="1" applyFont="1" applyFill="1" applyBorder="1" applyAlignment="1">
      <alignment vertical="top"/>
    </xf>
    <xf numFmtId="49" fontId="4" fillId="0" borderId="12" xfId="0" applyNumberFormat="1" applyFont="1" applyFill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49" fontId="4" fillId="32" borderId="11" xfId="0" applyNumberFormat="1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vertical="top" wrapText="1"/>
    </xf>
    <xf numFmtId="49" fontId="4" fillId="32" borderId="19" xfId="0" applyNumberFormat="1" applyFont="1" applyFill="1" applyBorder="1" applyAlignment="1">
      <alignment vertical="top" wrapText="1"/>
    </xf>
    <xf numFmtId="49" fontId="4" fillId="32" borderId="16" xfId="0" applyNumberFormat="1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180" fontId="4" fillId="0" borderId="10" xfId="0" applyNumberFormat="1" applyFont="1" applyFill="1" applyBorder="1" applyAlignment="1">
      <alignment horizontal="center" vertical="top" wrapText="1"/>
    </xf>
    <xf numFmtId="180" fontId="4" fillId="32" borderId="10" xfId="0" applyNumberFormat="1" applyFont="1" applyFill="1" applyBorder="1" applyAlignment="1">
      <alignment horizontal="center" vertical="top" wrapText="1"/>
    </xf>
    <xf numFmtId="180" fontId="13" fillId="32" borderId="10" xfId="0" applyNumberFormat="1" applyFont="1" applyFill="1" applyBorder="1" applyAlignment="1">
      <alignment horizontal="center" vertical="top" wrapText="1"/>
    </xf>
    <xf numFmtId="180" fontId="18" fillId="0" borderId="10" xfId="0" applyNumberFormat="1" applyFont="1" applyBorder="1" applyAlignment="1">
      <alignment horizontal="center" vertical="top"/>
    </xf>
    <xf numFmtId="180" fontId="4" fillId="34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180" fontId="18" fillId="34" borderId="10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/>
    </xf>
    <xf numFmtId="2" fontId="4" fillId="34" borderId="16" xfId="0" applyNumberFormat="1" applyFont="1" applyFill="1" applyBorder="1" applyAlignment="1">
      <alignment horizontal="center" vertical="top" wrapText="1"/>
    </xf>
    <xf numFmtId="2" fontId="4" fillId="34" borderId="16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180" fontId="13" fillId="34" borderId="10" xfId="0" applyNumberFormat="1" applyFont="1" applyFill="1" applyBorder="1" applyAlignment="1">
      <alignment horizontal="center" vertical="top" wrapText="1"/>
    </xf>
    <xf numFmtId="179" fontId="4" fillId="34" borderId="10" xfId="0" applyNumberFormat="1" applyFont="1" applyFill="1" applyBorder="1" applyAlignment="1">
      <alignment horizontal="center" vertical="center" wrapText="1"/>
    </xf>
    <xf numFmtId="179" fontId="13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vertical="top"/>
    </xf>
    <xf numFmtId="2" fontId="4" fillId="34" borderId="12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49" fontId="4" fillId="34" borderId="19" xfId="0" applyNumberFormat="1" applyFont="1" applyFill="1" applyBorder="1" applyAlignment="1">
      <alignment horizontal="center" vertical="top" wrapText="1"/>
    </xf>
    <xf numFmtId="49" fontId="4" fillId="34" borderId="16" xfId="0" applyNumberFormat="1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172" fontId="4" fillId="32" borderId="0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 horizontal="left" vertical="center" wrapText="1"/>
    </xf>
    <xf numFmtId="49" fontId="4" fillId="32" borderId="2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top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left" vertical="center" wrapText="1"/>
    </xf>
    <xf numFmtId="0" fontId="13" fillId="32" borderId="21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left" vertical="center" wrapText="1"/>
    </xf>
    <xf numFmtId="0" fontId="13" fillId="32" borderId="23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13" fillId="34" borderId="13" xfId="0" applyNumberFormat="1" applyFont="1" applyFill="1" applyBorder="1" applyAlignment="1">
      <alignment horizontal="left" vertical="top" wrapText="1"/>
    </xf>
    <xf numFmtId="49" fontId="13" fillId="34" borderId="23" xfId="0" applyNumberFormat="1" applyFont="1" applyFill="1" applyBorder="1" applyAlignment="1">
      <alignment horizontal="left" vertical="top" wrapText="1"/>
    </xf>
    <xf numFmtId="49" fontId="13" fillId="34" borderId="21" xfId="0" applyNumberFormat="1" applyFont="1" applyFill="1" applyBorder="1" applyAlignment="1">
      <alignment horizontal="left" vertical="top" wrapText="1"/>
    </xf>
    <xf numFmtId="49" fontId="13" fillId="34" borderId="11" xfId="0" applyNumberFormat="1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horizontal="left" vertical="top" wrapText="1"/>
    </xf>
    <xf numFmtId="0" fontId="13" fillId="34" borderId="23" xfId="0" applyFont="1" applyFill="1" applyBorder="1" applyAlignment="1">
      <alignment horizontal="left" vertical="top" wrapText="1"/>
    </xf>
    <xf numFmtId="0" fontId="13" fillId="34" borderId="21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left" vertical="top" wrapText="1"/>
    </xf>
    <xf numFmtId="0" fontId="4" fillId="32" borderId="0" xfId="0" applyFont="1" applyFill="1" applyAlignment="1">
      <alignment horizontal="right"/>
    </xf>
    <xf numFmtId="49" fontId="4" fillId="32" borderId="0" xfId="0" applyNumberFormat="1" applyFont="1" applyFill="1" applyAlignment="1">
      <alignment horizontal="center" vertical="center" wrapText="1"/>
    </xf>
    <xf numFmtId="0" fontId="4" fillId="32" borderId="15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32" borderId="13" xfId="0" applyFont="1" applyFill="1" applyBorder="1" applyAlignment="1">
      <alignment horizontal="left" vertical="top" wrapText="1"/>
    </xf>
    <xf numFmtId="0" fontId="13" fillId="32" borderId="21" xfId="0" applyFont="1" applyFill="1" applyBorder="1" applyAlignment="1">
      <alignment horizontal="left" vertical="top" wrapText="1"/>
    </xf>
    <xf numFmtId="0" fontId="13" fillId="32" borderId="11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4" fillId="32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left" vertical="center" wrapText="1"/>
    </xf>
    <xf numFmtId="49" fontId="13" fillId="32" borderId="13" xfId="0" applyNumberFormat="1" applyFont="1" applyFill="1" applyBorder="1" applyAlignment="1">
      <alignment horizontal="left" vertical="center" wrapText="1"/>
    </xf>
    <xf numFmtId="49" fontId="13" fillId="32" borderId="21" xfId="0" applyNumberFormat="1" applyFont="1" applyFill="1" applyBorder="1" applyAlignment="1">
      <alignment horizontal="left" vertical="center" wrapText="1"/>
    </xf>
    <xf numFmtId="49" fontId="13" fillId="32" borderId="11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10" fillId="32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9572625"/>
          <a:ext cx="24860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9572625"/>
          <a:ext cx="24860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15</xdr:row>
      <xdr:rowOff>0</xdr:rowOff>
    </xdr:from>
    <xdr:to>
      <xdr:col>1</xdr:col>
      <xdr:colOff>3638550</xdr:colOff>
      <xdr:row>15</xdr:row>
      <xdr:rowOff>0</xdr:rowOff>
    </xdr:to>
    <xdr:sp>
      <xdr:nvSpPr>
        <xdr:cNvPr id="1" name="WordArt 1"/>
        <xdr:cNvSpPr>
          <a:spLocks/>
        </xdr:cNvSpPr>
      </xdr:nvSpPr>
      <xdr:spPr>
        <a:xfrm>
          <a:off x="838200" y="14658975"/>
          <a:ext cx="3267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0</xdr:rowOff>
    </xdr:from>
    <xdr:to>
      <xdr:col>1</xdr:col>
      <xdr:colOff>3648075</xdr:colOff>
      <xdr:row>15</xdr:row>
      <xdr:rowOff>0</xdr:rowOff>
    </xdr:to>
    <xdr:sp>
      <xdr:nvSpPr>
        <xdr:cNvPr id="2" name="WordArt 1"/>
        <xdr:cNvSpPr>
          <a:spLocks/>
        </xdr:cNvSpPr>
      </xdr:nvSpPr>
      <xdr:spPr>
        <a:xfrm>
          <a:off x="838200" y="14658975"/>
          <a:ext cx="3276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0</xdr:rowOff>
    </xdr:from>
    <xdr:to>
      <xdr:col>1</xdr:col>
      <xdr:colOff>3648075</xdr:colOff>
      <xdr:row>15</xdr:row>
      <xdr:rowOff>0</xdr:rowOff>
    </xdr:to>
    <xdr:sp>
      <xdr:nvSpPr>
        <xdr:cNvPr id="3" name="WordArt 1"/>
        <xdr:cNvSpPr>
          <a:spLocks/>
        </xdr:cNvSpPr>
      </xdr:nvSpPr>
      <xdr:spPr>
        <a:xfrm>
          <a:off x="838200" y="14658975"/>
          <a:ext cx="3276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0</xdr:rowOff>
    </xdr:from>
    <xdr:to>
      <xdr:col>1</xdr:col>
      <xdr:colOff>3648075</xdr:colOff>
      <xdr:row>15</xdr:row>
      <xdr:rowOff>0</xdr:rowOff>
    </xdr:to>
    <xdr:sp>
      <xdr:nvSpPr>
        <xdr:cNvPr id="4" name="WordArt 1"/>
        <xdr:cNvSpPr>
          <a:spLocks/>
        </xdr:cNvSpPr>
      </xdr:nvSpPr>
      <xdr:spPr>
        <a:xfrm>
          <a:off x="838200" y="14658975"/>
          <a:ext cx="3276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18</xdr:row>
      <xdr:rowOff>0</xdr:rowOff>
    </xdr:from>
    <xdr:to>
      <xdr:col>1</xdr:col>
      <xdr:colOff>3638550</xdr:colOff>
      <xdr:row>18</xdr:row>
      <xdr:rowOff>47625</xdr:rowOff>
    </xdr:to>
    <xdr:sp>
      <xdr:nvSpPr>
        <xdr:cNvPr id="5" name="WordArt 1"/>
        <xdr:cNvSpPr>
          <a:spLocks/>
        </xdr:cNvSpPr>
      </xdr:nvSpPr>
      <xdr:spPr>
        <a:xfrm>
          <a:off x="838200" y="17287875"/>
          <a:ext cx="3267075" cy="476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6" name="WordArt 1"/>
        <xdr:cNvSpPr>
          <a:spLocks/>
        </xdr:cNvSpPr>
      </xdr:nvSpPr>
      <xdr:spPr>
        <a:xfrm flipV="1">
          <a:off x="1000125" y="17287875"/>
          <a:ext cx="41148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7" name="WordArt 1"/>
        <xdr:cNvSpPr>
          <a:spLocks/>
        </xdr:cNvSpPr>
      </xdr:nvSpPr>
      <xdr:spPr>
        <a:xfrm>
          <a:off x="971550" y="17287875"/>
          <a:ext cx="41433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8" name="WordArt 1"/>
        <xdr:cNvSpPr>
          <a:spLocks/>
        </xdr:cNvSpPr>
      </xdr:nvSpPr>
      <xdr:spPr>
        <a:xfrm>
          <a:off x="971550" y="17287875"/>
          <a:ext cx="41433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9" name="WordArt 1"/>
        <xdr:cNvSpPr>
          <a:spLocks/>
        </xdr:cNvSpPr>
      </xdr:nvSpPr>
      <xdr:spPr>
        <a:xfrm>
          <a:off x="971550" y="17287875"/>
          <a:ext cx="41433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18</xdr:row>
      <xdr:rowOff>0</xdr:rowOff>
    </xdr:from>
    <xdr:to>
      <xdr:col>1</xdr:col>
      <xdr:colOff>3638550</xdr:colOff>
      <xdr:row>18</xdr:row>
      <xdr:rowOff>47625</xdr:rowOff>
    </xdr:to>
    <xdr:sp>
      <xdr:nvSpPr>
        <xdr:cNvPr id="10" name="WordArt 1"/>
        <xdr:cNvSpPr>
          <a:spLocks/>
        </xdr:cNvSpPr>
      </xdr:nvSpPr>
      <xdr:spPr>
        <a:xfrm>
          <a:off x="838200" y="17287875"/>
          <a:ext cx="3267075" cy="476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17</xdr:row>
      <xdr:rowOff>342900</xdr:rowOff>
    </xdr:from>
    <xdr:to>
      <xdr:col>1</xdr:col>
      <xdr:colOff>3638550</xdr:colOff>
      <xdr:row>18</xdr:row>
      <xdr:rowOff>47625</xdr:rowOff>
    </xdr:to>
    <xdr:sp>
      <xdr:nvSpPr>
        <xdr:cNvPr id="11" name="WordArt 1"/>
        <xdr:cNvSpPr>
          <a:spLocks/>
        </xdr:cNvSpPr>
      </xdr:nvSpPr>
      <xdr:spPr>
        <a:xfrm>
          <a:off x="838200" y="16297275"/>
          <a:ext cx="3267075" cy="1038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17</xdr:row>
      <xdr:rowOff>342900</xdr:rowOff>
    </xdr:from>
    <xdr:to>
      <xdr:col>1</xdr:col>
      <xdr:colOff>3638550</xdr:colOff>
      <xdr:row>18</xdr:row>
      <xdr:rowOff>47625</xdr:rowOff>
    </xdr:to>
    <xdr:sp>
      <xdr:nvSpPr>
        <xdr:cNvPr id="12" name="WordArt 1"/>
        <xdr:cNvSpPr>
          <a:spLocks/>
        </xdr:cNvSpPr>
      </xdr:nvSpPr>
      <xdr:spPr>
        <a:xfrm>
          <a:off x="838200" y="16297275"/>
          <a:ext cx="3267075" cy="1038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17</xdr:row>
      <xdr:rowOff>342900</xdr:rowOff>
    </xdr:from>
    <xdr:to>
      <xdr:col>1</xdr:col>
      <xdr:colOff>3638550</xdr:colOff>
      <xdr:row>18</xdr:row>
      <xdr:rowOff>47625</xdr:rowOff>
    </xdr:to>
    <xdr:sp>
      <xdr:nvSpPr>
        <xdr:cNvPr id="13" name="WordArt 1"/>
        <xdr:cNvSpPr>
          <a:spLocks/>
        </xdr:cNvSpPr>
      </xdr:nvSpPr>
      <xdr:spPr>
        <a:xfrm>
          <a:off x="838200" y="16297275"/>
          <a:ext cx="3267075" cy="1038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17</xdr:row>
      <xdr:rowOff>342900</xdr:rowOff>
    </xdr:from>
    <xdr:to>
      <xdr:col>1</xdr:col>
      <xdr:colOff>3638550</xdr:colOff>
      <xdr:row>18</xdr:row>
      <xdr:rowOff>47625</xdr:rowOff>
    </xdr:to>
    <xdr:sp>
      <xdr:nvSpPr>
        <xdr:cNvPr id="14" name="WordArt 1"/>
        <xdr:cNvSpPr>
          <a:spLocks/>
        </xdr:cNvSpPr>
      </xdr:nvSpPr>
      <xdr:spPr>
        <a:xfrm>
          <a:off x="838200" y="16297275"/>
          <a:ext cx="3267075" cy="1038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9144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9144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9144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9144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9144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9144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WordArt 1"/>
        <xdr:cNvSpPr>
          <a:spLocks/>
        </xdr:cNvSpPr>
      </xdr:nvSpPr>
      <xdr:spPr>
        <a:xfrm>
          <a:off x="504825" y="70485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533400" y="70485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533400" y="70485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WordArt 1"/>
        <xdr:cNvSpPr>
          <a:spLocks/>
        </xdr:cNvSpPr>
      </xdr:nvSpPr>
      <xdr:spPr>
        <a:xfrm>
          <a:off x="504825" y="70485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WordArt 1"/>
        <xdr:cNvSpPr>
          <a:spLocks/>
        </xdr:cNvSpPr>
      </xdr:nvSpPr>
      <xdr:spPr>
        <a:xfrm>
          <a:off x="504825" y="70485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2" name="WordArt 1"/>
        <xdr:cNvSpPr>
          <a:spLocks/>
        </xdr:cNvSpPr>
      </xdr:nvSpPr>
      <xdr:spPr>
        <a:xfrm>
          <a:off x="504825" y="70485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3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4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5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6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7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8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9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0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1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2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3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4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5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6" name="WordArt 26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7" name="WordArt 27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8" name="WordArt 28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9" name="WordArt 29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0" name="WordArt 30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1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2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3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4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5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6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7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8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9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23</xdr:row>
      <xdr:rowOff>0</xdr:rowOff>
    </xdr:from>
    <xdr:to>
      <xdr:col>1</xdr:col>
      <xdr:colOff>3638550</xdr:colOff>
      <xdr:row>23</xdr:row>
      <xdr:rowOff>0</xdr:rowOff>
    </xdr:to>
    <xdr:sp>
      <xdr:nvSpPr>
        <xdr:cNvPr id="1" name="WordArt 1"/>
        <xdr:cNvSpPr>
          <a:spLocks/>
        </xdr:cNvSpPr>
      </xdr:nvSpPr>
      <xdr:spPr>
        <a:xfrm>
          <a:off x="838200" y="16259175"/>
          <a:ext cx="3267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23</xdr:row>
      <xdr:rowOff>0</xdr:rowOff>
    </xdr:from>
    <xdr:to>
      <xdr:col>1</xdr:col>
      <xdr:colOff>3648075</xdr:colOff>
      <xdr:row>23</xdr:row>
      <xdr:rowOff>0</xdr:rowOff>
    </xdr:to>
    <xdr:sp>
      <xdr:nvSpPr>
        <xdr:cNvPr id="2" name="WordArt 1"/>
        <xdr:cNvSpPr>
          <a:spLocks/>
        </xdr:cNvSpPr>
      </xdr:nvSpPr>
      <xdr:spPr>
        <a:xfrm>
          <a:off x="838200" y="16259175"/>
          <a:ext cx="3276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23</xdr:row>
      <xdr:rowOff>0</xdr:rowOff>
    </xdr:from>
    <xdr:to>
      <xdr:col>1</xdr:col>
      <xdr:colOff>3648075</xdr:colOff>
      <xdr:row>23</xdr:row>
      <xdr:rowOff>0</xdr:rowOff>
    </xdr:to>
    <xdr:sp>
      <xdr:nvSpPr>
        <xdr:cNvPr id="3" name="WordArt 1"/>
        <xdr:cNvSpPr>
          <a:spLocks/>
        </xdr:cNvSpPr>
      </xdr:nvSpPr>
      <xdr:spPr>
        <a:xfrm>
          <a:off x="838200" y="16259175"/>
          <a:ext cx="3276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23</xdr:row>
      <xdr:rowOff>0</xdr:rowOff>
    </xdr:from>
    <xdr:to>
      <xdr:col>1</xdr:col>
      <xdr:colOff>3648075</xdr:colOff>
      <xdr:row>23</xdr:row>
      <xdr:rowOff>0</xdr:rowOff>
    </xdr:to>
    <xdr:sp>
      <xdr:nvSpPr>
        <xdr:cNvPr id="4" name="WordArt 1"/>
        <xdr:cNvSpPr>
          <a:spLocks/>
        </xdr:cNvSpPr>
      </xdr:nvSpPr>
      <xdr:spPr>
        <a:xfrm>
          <a:off x="838200" y="16259175"/>
          <a:ext cx="3276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12</xdr:row>
      <xdr:rowOff>333375</xdr:rowOff>
    </xdr:from>
    <xdr:to>
      <xdr:col>1</xdr:col>
      <xdr:colOff>3638550</xdr:colOff>
      <xdr:row>13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1390650" y="7286625"/>
          <a:ext cx="3267075" cy="476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552575" y="7286625"/>
          <a:ext cx="4238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3" name="WordArt 1"/>
        <xdr:cNvSpPr>
          <a:spLocks/>
        </xdr:cNvSpPr>
      </xdr:nvSpPr>
      <xdr:spPr>
        <a:xfrm>
          <a:off x="1524000" y="7286625"/>
          <a:ext cx="4267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4" name="WordArt 1"/>
        <xdr:cNvSpPr>
          <a:spLocks/>
        </xdr:cNvSpPr>
      </xdr:nvSpPr>
      <xdr:spPr>
        <a:xfrm>
          <a:off x="1524000" y="7286625"/>
          <a:ext cx="4267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WordArt 1"/>
        <xdr:cNvSpPr>
          <a:spLocks/>
        </xdr:cNvSpPr>
      </xdr:nvSpPr>
      <xdr:spPr>
        <a:xfrm>
          <a:off x="1524000" y="7286625"/>
          <a:ext cx="4267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12</xdr:row>
      <xdr:rowOff>333375</xdr:rowOff>
    </xdr:from>
    <xdr:to>
      <xdr:col>1</xdr:col>
      <xdr:colOff>3638550</xdr:colOff>
      <xdr:row>13</xdr:row>
      <xdr:rowOff>47625</xdr:rowOff>
    </xdr:to>
    <xdr:sp>
      <xdr:nvSpPr>
        <xdr:cNvPr id="6" name="WordArt 1"/>
        <xdr:cNvSpPr>
          <a:spLocks/>
        </xdr:cNvSpPr>
      </xdr:nvSpPr>
      <xdr:spPr>
        <a:xfrm>
          <a:off x="1390650" y="7286625"/>
          <a:ext cx="3267075" cy="476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5</xdr:col>
      <xdr:colOff>1219200</xdr:colOff>
      <xdr:row>11</xdr:row>
      <xdr:rowOff>0</xdr:rowOff>
    </xdr:to>
    <xdr:sp>
      <xdr:nvSpPr>
        <xdr:cNvPr id="1" name="WordArt 1"/>
        <xdr:cNvSpPr>
          <a:spLocks/>
        </xdr:cNvSpPr>
      </xdr:nvSpPr>
      <xdr:spPr>
        <a:xfrm flipH="1" flipV="1">
          <a:off x="7000875" y="6724650"/>
          <a:ext cx="68103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4057650"/>
          <a:ext cx="64674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WordArt 1"/>
        <xdr:cNvSpPr>
          <a:spLocks/>
        </xdr:cNvSpPr>
      </xdr:nvSpPr>
      <xdr:spPr>
        <a:xfrm>
          <a:off x="504825" y="405765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405765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405765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11</xdr:row>
      <xdr:rowOff>0</xdr:rowOff>
    </xdr:from>
    <xdr:to>
      <xdr:col>1</xdr:col>
      <xdr:colOff>3638550</xdr:colOff>
      <xdr:row>11</xdr:row>
      <xdr:rowOff>0</xdr:rowOff>
    </xdr:to>
    <xdr:sp>
      <xdr:nvSpPr>
        <xdr:cNvPr id="6" name="WordArt 1"/>
        <xdr:cNvSpPr>
          <a:spLocks/>
        </xdr:cNvSpPr>
      </xdr:nvSpPr>
      <xdr:spPr>
        <a:xfrm>
          <a:off x="1009650" y="6724650"/>
          <a:ext cx="3267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11</xdr:row>
      <xdr:rowOff>0</xdr:rowOff>
    </xdr:from>
    <xdr:to>
      <xdr:col>1</xdr:col>
      <xdr:colOff>3638550</xdr:colOff>
      <xdr:row>11</xdr:row>
      <xdr:rowOff>0</xdr:rowOff>
    </xdr:to>
    <xdr:sp>
      <xdr:nvSpPr>
        <xdr:cNvPr id="7" name="WordArt 1"/>
        <xdr:cNvSpPr>
          <a:spLocks/>
        </xdr:cNvSpPr>
      </xdr:nvSpPr>
      <xdr:spPr>
        <a:xfrm>
          <a:off x="1009650" y="6724650"/>
          <a:ext cx="3267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11</xdr:row>
      <xdr:rowOff>0</xdr:rowOff>
    </xdr:from>
    <xdr:to>
      <xdr:col>1</xdr:col>
      <xdr:colOff>3638550</xdr:colOff>
      <xdr:row>11</xdr:row>
      <xdr:rowOff>0</xdr:rowOff>
    </xdr:to>
    <xdr:sp>
      <xdr:nvSpPr>
        <xdr:cNvPr id="8" name="WordArt 1"/>
        <xdr:cNvSpPr>
          <a:spLocks/>
        </xdr:cNvSpPr>
      </xdr:nvSpPr>
      <xdr:spPr>
        <a:xfrm>
          <a:off x="1009650" y="6724650"/>
          <a:ext cx="3267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1171575" y="6724650"/>
          <a:ext cx="58293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0" name="WordArt 1"/>
        <xdr:cNvSpPr>
          <a:spLocks/>
        </xdr:cNvSpPr>
      </xdr:nvSpPr>
      <xdr:spPr>
        <a:xfrm flipV="1">
          <a:off x="1171575" y="6724650"/>
          <a:ext cx="58293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1" name="WordArt 1"/>
        <xdr:cNvSpPr>
          <a:spLocks/>
        </xdr:cNvSpPr>
      </xdr:nvSpPr>
      <xdr:spPr>
        <a:xfrm>
          <a:off x="1143000" y="6724650"/>
          <a:ext cx="58578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2" name="WordArt 1"/>
        <xdr:cNvSpPr>
          <a:spLocks/>
        </xdr:cNvSpPr>
      </xdr:nvSpPr>
      <xdr:spPr>
        <a:xfrm>
          <a:off x="1143000" y="6724650"/>
          <a:ext cx="58578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3" name="WordArt 1"/>
        <xdr:cNvSpPr>
          <a:spLocks/>
        </xdr:cNvSpPr>
      </xdr:nvSpPr>
      <xdr:spPr>
        <a:xfrm>
          <a:off x="1143000" y="6724650"/>
          <a:ext cx="58578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4" name="WordArt 1"/>
        <xdr:cNvSpPr>
          <a:spLocks/>
        </xdr:cNvSpPr>
      </xdr:nvSpPr>
      <xdr:spPr>
        <a:xfrm>
          <a:off x="504825" y="405765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" name="WordArt 1"/>
        <xdr:cNvSpPr>
          <a:spLocks/>
        </xdr:cNvSpPr>
      </xdr:nvSpPr>
      <xdr:spPr>
        <a:xfrm flipV="1">
          <a:off x="533400" y="4057650"/>
          <a:ext cx="64674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6" name="WordArt 1"/>
        <xdr:cNvSpPr>
          <a:spLocks/>
        </xdr:cNvSpPr>
      </xdr:nvSpPr>
      <xdr:spPr>
        <a:xfrm flipV="1">
          <a:off x="533400" y="4057650"/>
          <a:ext cx="64674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7" name="WordArt 1"/>
        <xdr:cNvSpPr>
          <a:spLocks/>
        </xdr:cNvSpPr>
      </xdr:nvSpPr>
      <xdr:spPr>
        <a:xfrm>
          <a:off x="504825" y="405765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" name="WordArt 1"/>
        <xdr:cNvSpPr>
          <a:spLocks/>
        </xdr:cNvSpPr>
      </xdr:nvSpPr>
      <xdr:spPr>
        <a:xfrm>
          <a:off x="504825" y="405765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" name="WordArt 1"/>
        <xdr:cNvSpPr>
          <a:spLocks/>
        </xdr:cNvSpPr>
      </xdr:nvSpPr>
      <xdr:spPr>
        <a:xfrm>
          <a:off x="504825" y="405765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0"/>
          <a:ext cx="19335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0"/>
          <a:ext cx="19335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50" zoomScaleNormal="50" zoomScalePageLayoutView="0" workbookViewId="0" topLeftCell="A1">
      <selection activeCell="P13" sqref="P13"/>
    </sheetView>
  </sheetViews>
  <sheetFormatPr defaultColWidth="14.7109375" defaultRowHeight="39" customHeight="1"/>
  <cols>
    <col min="1" max="1" width="45.28125" style="4" customWidth="1"/>
    <col min="2" max="2" width="21.57421875" style="2" customWidth="1"/>
    <col min="3" max="4" width="23.7109375" style="2" customWidth="1"/>
    <col min="5" max="5" width="23.28125" style="2" customWidth="1"/>
    <col min="6" max="6" width="24.28125" style="2" customWidth="1"/>
    <col min="7" max="7" width="20.8515625" style="1" customWidth="1"/>
    <col min="8" max="8" width="23.140625" style="1" customWidth="1"/>
    <col min="9" max="9" width="25.421875" style="1" customWidth="1"/>
    <col min="10" max="10" width="28.8515625" style="1" customWidth="1"/>
    <col min="11" max="11" width="27.42187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152.25" customHeight="1">
      <c r="A1" s="21"/>
      <c r="B1" s="163"/>
      <c r="C1" s="163"/>
      <c r="D1" s="163"/>
      <c r="E1" s="163"/>
      <c r="F1" s="163"/>
      <c r="G1" s="19"/>
      <c r="H1" s="163" t="s">
        <v>64</v>
      </c>
      <c r="I1" s="163"/>
      <c r="J1" s="163"/>
      <c r="K1" s="163"/>
      <c r="L1" s="20"/>
    </row>
    <row r="2" spans="1:12" ht="36" customHeight="1">
      <c r="A2" s="21"/>
      <c r="B2" s="163"/>
      <c r="C2" s="163"/>
      <c r="D2" s="163"/>
      <c r="E2" s="163"/>
      <c r="F2" s="163"/>
      <c r="G2" s="18"/>
      <c r="H2" s="18"/>
      <c r="I2" s="18"/>
      <c r="J2" s="18"/>
      <c r="K2" s="18"/>
      <c r="L2" s="20"/>
    </row>
    <row r="3" spans="1:11" ht="48" customHeight="1">
      <c r="A3" s="164" t="s">
        <v>65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66" customHeight="1">
      <c r="A4" s="165" t="s">
        <v>11</v>
      </c>
      <c r="B4" s="166" t="s">
        <v>12</v>
      </c>
      <c r="C4" s="166"/>
      <c r="D4" s="166"/>
      <c r="E4" s="166"/>
      <c r="F4" s="166"/>
      <c r="G4" s="166" t="s">
        <v>13</v>
      </c>
      <c r="H4" s="166"/>
      <c r="I4" s="166"/>
      <c r="J4" s="166"/>
      <c r="K4" s="166"/>
    </row>
    <row r="5" spans="1:11" ht="189.75" customHeight="1">
      <c r="A5" s="165"/>
      <c r="B5" s="14" t="s">
        <v>6</v>
      </c>
      <c r="C5" s="3" t="s">
        <v>2</v>
      </c>
      <c r="D5" s="3" t="s">
        <v>3</v>
      </c>
      <c r="E5" s="3" t="s">
        <v>4</v>
      </c>
      <c r="F5" s="3" t="s">
        <v>5</v>
      </c>
      <c r="G5" s="14" t="s">
        <v>6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41.25" customHeight="1">
      <c r="A6" s="160" t="s">
        <v>14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40.5" customHeight="1">
      <c r="A7" s="161" t="s">
        <v>15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40.5" customHeight="1">
      <c r="A8" s="16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>
      <c r="A9" s="17" t="s">
        <v>16</v>
      </c>
      <c r="B9" s="25"/>
      <c r="C9" s="25"/>
      <c r="D9" s="25"/>
      <c r="E9" s="25"/>
      <c r="F9" s="25"/>
      <c r="G9" s="15"/>
      <c r="H9" s="15"/>
      <c r="I9" s="15"/>
      <c r="J9" s="15"/>
      <c r="K9" s="15"/>
    </row>
    <row r="10" spans="1:11" ht="26.25">
      <c r="A10" s="17" t="s">
        <v>17</v>
      </c>
      <c r="B10" s="25"/>
      <c r="C10" s="25"/>
      <c r="D10" s="25"/>
      <c r="E10" s="25"/>
      <c r="F10" s="25"/>
      <c r="G10" s="15"/>
      <c r="H10" s="15"/>
      <c r="I10" s="15"/>
      <c r="J10" s="15"/>
      <c r="K10" s="15"/>
    </row>
    <row r="11" spans="1:11" ht="41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45.75" customHeight="1">
      <c r="A12" s="24"/>
      <c r="B12" s="25"/>
      <c r="C12" s="25"/>
      <c r="D12" s="25"/>
      <c r="E12" s="25"/>
      <c r="F12" s="25"/>
      <c r="G12" s="15"/>
      <c r="H12" s="15"/>
      <c r="I12" s="15"/>
      <c r="J12" s="15"/>
      <c r="K12" s="15"/>
    </row>
    <row r="13" spans="1:11" ht="47.25" customHeight="1">
      <c r="A13" s="24"/>
      <c r="B13" s="25"/>
      <c r="C13" s="15"/>
      <c r="D13" s="25"/>
      <c r="E13" s="25"/>
      <c r="F13" s="25"/>
      <c r="G13" s="15"/>
      <c r="H13" s="15"/>
      <c r="I13" s="15"/>
      <c r="J13" s="15"/>
      <c r="K13" s="15"/>
    </row>
    <row r="14" spans="1:11" ht="84" customHeight="1">
      <c r="A14" s="12" t="s">
        <v>66</v>
      </c>
      <c r="B14" s="10"/>
      <c r="C14" s="9"/>
      <c r="D14" s="10"/>
      <c r="E14" s="162" t="s">
        <v>10</v>
      </c>
      <c r="F14" s="162"/>
      <c r="G14" s="22"/>
      <c r="H14" s="22"/>
      <c r="I14" s="22"/>
      <c r="J14" s="22"/>
      <c r="K14" s="22"/>
    </row>
    <row r="15" spans="1:6" ht="42.75" customHeight="1">
      <c r="A15" s="8"/>
      <c r="B15" s="10"/>
      <c r="C15" s="9"/>
      <c r="D15" s="10"/>
      <c r="E15" s="10"/>
      <c r="F15" s="10"/>
    </row>
    <row r="16" ht="20.25"/>
    <row r="17" spans="1:22" s="6" customFormat="1" ht="54" customHeight="1">
      <c r="A17" s="5"/>
      <c r="B17" s="11"/>
      <c r="C17" s="11"/>
      <c r="D17" s="11"/>
      <c r="E17" s="11"/>
      <c r="F17" s="11"/>
      <c r="G17" s="7"/>
      <c r="H17" s="7"/>
      <c r="I17" s="7"/>
      <c r="J17" s="7"/>
      <c r="K17" s="19"/>
      <c r="L17" s="18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7:22" ht="15" customHeight="1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ht="96" customHeight="1">
      <c r="A19" s="13"/>
    </row>
    <row r="24" spans="7:11" ht="39" customHeight="1">
      <c r="G24" s="163"/>
      <c r="H24" s="163"/>
      <c r="I24" s="163"/>
      <c r="J24" s="163"/>
      <c r="K24" s="163"/>
    </row>
    <row r="25" spans="7:11" ht="159" customHeight="1">
      <c r="G25" s="163"/>
      <c r="H25" s="163"/>
      <c r="I25" s="163"/>
      <c r="J25" s="163"/>
      <c r="K25" s="163"/>
    </row>
  </sheetData>
  <sheetProtection/>
  <mergeCells count="10">
    <mergeCell ref="A6:K6"/>
    <mergeCell ref="A7:K7"/>
    <mergeCell ref="E14:F14"/>
    <mergeCell ref="G24:K25"/>
    <mergeCell ref="B1:F2"/>
    <mergeCell ref="A3:K3"/>
    <mergeCell ref="A4:A5"/>
    <mergeCell ref="B4:F4"/>
    <mergeCell ref="G4:K4"/>
    <mergeCell ref="H1:K1"/>
  </mergeCells>
  <printOptions/>
  <pageMargins left="0.4" right="0.45" top="0.71" bottom="1" header="0.5" footer="0.5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X23"/>
  <sheetViews>
    <sheetView tabSelected="1" zoomScale="40" zoomScaleNormal="40" zoomScalePageLayoutView="0" workbookViewId="0" topLeftCell="A1">
      <selection activeCell="C15" sqref="C15"/>
    </sheetView>
  </sheetViews>
  <sheetFormatPr defaultColWidth="14.7109375" defaultRowHeight="15"/>
  <cols>
    <col min="1" max="1" width="7.00390625" style="23" customWidth="1"/>
    <col min="2" max="2" width="69.7109375" style="21" customWidth="1"/>
    <col min="3" max="3" width="27.28125" style="21" customWidth="1"/>
    <col min="4" max="4" width="12.00390625" style="21" customWidth="1"/>
    <col min="5" max="5" width="12.8515625" style="21" customWidth="1"/>
    <col min="6" max="6" width="19.421875" style="21" customWidth="1"/>
    <col min="7" max="7" width="10.421875" style="21" customWidth="1"/>
    <col min="8" max="8" width="26.28125" style="21" customWidth="1"/>
    <col min="9" max="9" width="24.421875" style="23" customWidth="1"/>
    <col min="10" max="10" width="23.57421875" style="23" customWidth="1"/>
    <col min="11" max="11" width="24.28125" style="23" customWidth="1"/>
    <col min="12" max="12" width="15.57421875" style="23" customWidth="1"/>
    <col min="13" max="13" width="27.57421875" style="23" customWidth="1"/>
    <col min="14" max="14" width="23.140625" style="22" customWidth="1"/>
    <col min="15" max="15" width="22.57421875" style="22" customWidth="1"/>
    <col min="16" max="16" width="23.421875" style="22" customWidth="1"/>
    <col min="17" max="17" width="7.00390625" style="22" customWidth="1"/>
    <col min="18" max="18" width="24.28125" style="22" customWidth="1"/>
    <col min="19" max="19" width="24.421875" style="22" customWidth="1"/>
    <col min="20" max="20" width="21.421875" style="22" customWidth="1"/>
    <col min="21" max="21" width="23.140625" style="22" customWidth="1"/>
    <col min="22" max="22" width="7.7109375" style="22" customWidth="1"/>
    <col min="23" max="23" width="26.57421875" style="22" customWidth="1"/>
    <col min="24" max="24" width="59.140625" style="22" customWidth="1"/>
    <col min="25" max="250" width="9.140625" style="23" customWidth="1"/>
    <col min="251" max="251" width="7.7109375" style="23" customWidth="1"/>
    <col min="252" max="252" width="21.57421875" style="23" customWidth="1"/>
    <col min="253" max="253" width="72.57421875" style="23" customWidth="1"/>
    <col min="254" max="16384" width="14.7109375" style="23" customWidth="1"/>
  </cols>
  <sheetData>
    <row r="1" spans="9:24" ht="26.25">
      <c r="I1" s="163"/>
      <c r="J1" s="163"/>
      <c r="K1" s="163"/>
      <c r="L1" s="163"/>
      <c r="M1" s="163"/>
      <c r="N1" s="167" t="s">
        <v>191</v>
      </c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9:24" ht="26.25">
      <c r="I2" s="163"/>
      <c r="J2" s="163"/>
      <c r="K2" s="163"/>
      <c r="L2" s="163"/>
      <c r="M2" s="163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23" ht="26.25">
      <c r="A3" s="164" t="s">
        <v>67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1:24" ht="26.25">
      <c r="A4" s="171" t="s">
        <v>28</v>
      </c>
      <c r="B4" s="171" t="s">
        <v>75</v>
      </c>
      <c r="C4" s="171" t="s">
        <v>76</v>
      </c>
      <c r="D4" s="178" t="s">
        <v>56</v>
      </c>
      <c r="E4" s="179"/>
      <c r="F4" s="179"/>
      <c r="G4" s="180"/>
      <c r="H4" s="171" t="s">
        <v>23</v>
      </c>
      <c r="I4" s="166" t="s">
        <v>24</v>
      </c>
      <c r="J4" s="166"/>
      <c r="K4" s="166"/>
      <c r="L4" s="166"/>
      <c r="M4" s="166"/>
      <c r="N4" s="166" t="s">
        <v>25</v>
      </c>
      <c r="O4" s="166"/>
      <c r="P4" s="166"/>
      <c r="Q4" s="166"/>
      <c r="R4" s="166"/>
      <c r="S4" s="166" t="s">
        <v>113</v>
      </c>
      <c r="T4" s="166"/>
      <c r="U4" s="166"/>
      <c r="V4" s="166"/>
      <c r="W4" s="166"/>
      <c r="X4" s="171" t="s">
        <v>30</v>
      </c>
    </row>
    <row r="5" spans="1:24" ht="26.25">
      <c r="A5" s="173"/>
      <c r="B5" s="173"/>
      <c r="C5" s="173"/>
      <c r="D5" s="181"/>
      <c r="E5" s="182"/>
      <c r="F5" s="182"/>
      <c r="G5" s="183"/>
      <c r="H5" s="173"/>
      <c r="I5" s="168" t="s">
        <v>32</v>
      </c>
      <c r="J5" s="169"/>
      <c r="K5" s="169"/>
      <c r="L5" s="169"/>
      <c r="M5" s="170"/>
      <c r="N5" s="168" t="s">
        <v>32</v>
      </c>
      <c r="O5" s="169"/>
      <c r="P5" s="169"/>
      <c r="Q5" s="169"/>
      <c r="R5" s="170"/>
      <c r="S5" s="168" t="s">
        <v>32</v>
      </c>
      <c r="T5" s="169"/>
      <c r="U5" s="169"/>
      <c r="V5" s="169"/>
      <c r="W5" s="170"/>
      <c r="X5" s="173"/>
    </row>
    <row r="6" spans="1:24" ht="105">
      <c r="A6" s="173"/>
      <c r="B6" s="173"/>
      <c r="C6" s="173"/>
      <c r="D6" s="184"/>
      <c r="E6" s="185"/>
      <c r="F6" s="185"/>
      <c r="G6" s="186"/>
      <c r="H6" s="172"/>
      <c r="I6" s="171" t="s">
        <v>20</v>
      </c>
      <c r="J6" s="171" t="s">
        <v>21</v>
      </c>
      <c r="K6" s="171" t="s">
        <v>19</v>
      </c>
      <c r="L6" s="171" t="s">
        <v>22</v>
      </c>
      <c r="M6" s="3" t="s">
        <v>26</v>
      </c>
      <c r="N6" s="171" t="s">
        <v>20</v>
      </c>
      <c r="O6" s="171" t="s">
        <v>21</v>
      </c>
      <c r="P6" s="171" t="s">
        <v>19</v>
      </c>
      <c r="Q6" s="171" t="s">
        <v>22</v>
      </c>
      <c r="R6" s="3" t="s">
        <v>27</v>
      </c>
      <c r="S6" s="171" t="s">
        <v>20</v>
      </c>
      <c r="T6" s="171" t="s">
        <v>21</v>
      </c>
      <c r="U6" s="171" t="s">
        <v>19</v>
      </c>
      <c r="V6" s="171" t="s">
        <v>22</v>
      </c>
      <c r="W6" s="3" t="s">
        <v>118</v>
      </c>
      <c r="X6" s="173"/>
    </row>
    <row r="7" spans="1:24" ht="52.5">
      <c r="A7" s="172"/>
      <c r="B7" s="172"/>
      <c r="C7" s="172"/>
      <c r="D7" s="41" t="s">
        <v>31</v>
      </c>
      <c r="E7" s="41" t="s">
        <v>57</v>
      </c>
      <c r="F7" s="41" t="s">
        <v>58</v>
      </c>
      <c r="G7" s="41" t="s">
        <v>59</v>
      </c>
      <c r="H7" s="40" t="s">
        <v>63</v>
      </c>
      <c r="I7" s="172"/>
      <c r="J7" s="172"/>
      <c r="K7" s="172"/>
      <c r="L7" s="172"/>
      <c r="M7" s="3" t="s">
        <v>62</v>
      </c>
      <c r="N7" s="172"/>
      <c r="O7" s="172"/>
      <c r="P7" s="172"/>
      <c r="Q7" s="172"/>
      <c r="R7" s="3" t="s">
        <v>60</v>
      </c>
      <c r="S7" s="172"/>
      <c r="T7" s="172"/>
      <c r="U7" s="172"/>
      <c r="V7" s="172"/>
      <c r="W7" s="3" t="s">
        <v>61</v>
      </c>
      <c r="X7" s="172"/>
    </row>
    <row r="8" spans="1:24" ht="26.25">
      <c r="A8" s="42">
        <v>1</v>
      </c>
      <c r="B8" s="3">
        <v>2</v>
      </c>
      <c r="C8" s="43">
        <v>3</v>
      </c>
      <c r="D8" s="3">
        <v>4</v>
      </c>
      <c r="E8" s="3">
        <v>5</v>
      </c>
      <c r="F8" s="3">
        <v>6</v>
      </c>
      <c r="G8" s="3">
        <v>7</v>
      </c>
      <c r="H8" s="40">
        <v>8</v>
      </c>
      <c r="I8" s="14">
        <v>9</v>
      </c>
      <c r="J8" s="3">
        <v>10</v>
      </c>
      <c r="K8" s="3">
        <v>11</v>
      </c>
      <c r="L8" s="3">
        <v>12</v>
      </c>
      <c r="M8" s="3">
        <v>13</v>
      </c>
      <c r="N8" s="14">
        <v>14</v>
      </c>
      <c r="O8" s="3">
        <v>15</v>
      </c>
      <c r="P8" s="3">
        <v>16</v>
      </c>
      <c r="Q8" s="3">
        <v>17</v>
      </c>
      <c r="R8" s="3">
        <v>18</v>
      </c>
      <c r="S8" s="14">
        <v>19</v>
      </c>
      <c r="T8" s="3">
        <v>20</v>
      </c>
      <c r="U8" s="3">
        <v>21</v>
      </c>
      <c r="V8" s="3">
        <v>22</v>
      </c>
      <c r="W8" s="3">
        <v>23</v>
      </c>
      <c r="X8" s="42">
        <v>24</v>
      </c>
    </row>
    <row r="9" spans="1:24" ht="100.5" customHeight="1">
      <c r="A9" s="66"/>
      <c r="B9" s="65" t="s">
        <v>114</v>
      </c>
      <c r="C9" s="65" t="s">
        <v>112</v>
      </c>
      <c r="D9" s="67">
        <v>5</v>
      </c>
      <c r="E9" s="101" t="s">
        <v>190</v>
      </c>
      <c r="F9" s="67"/>
      <c r="G9" s="67"/>
      <c r="H9" s="119">
        <f>M9+R9+W9</f>
        <v>140491.76270999998</v>
      </c>
      <c r="I9" s="119">
        <f>I12+I17</f>
        <v>14399.84</v>
      </c>
      <c r="J9" s="119">
        <f>J12+J17</f>
        <v>15789.51</v>
      </c>
      <c r="K9" s="119">
        <f>K12+K17</f>
        <v>29895.22471</v>
      </c>
      <c r="L9" s="119"/>
      <c r="M9" s="119">
        <f>SUM(I9:L9)</f>
        <v>60084.57471</v>
      </c>
      <c r="N9" s="119">
        <f>N12+N17</f>
        <v>11344.04</v>
      </c>
      <c r="O9" s="119">
        <f>O12+O17</f>
        <v>2289.51</v>
      </c>
      <c r="P9" s="119">
        <f>P12+P17</f>
        <v>26603.543999999998</v>
      </c>
      <c r="Q9" s="119"/>
      <c r="R9" s="119">
        <f>SUM(N9:Q9)</f>
        <v>40237.094</v>
      </c>
      <c r="S9" s="119">
        <f>S12+S17</f>
        <v>11344.04</v>
      </c>
      <c r="T9" s="119">
        <f>T12+T17</f>
        <v>2289.51</v>
      </c>
      <c r="U9" s="119">
        <f>U12+U17</f>
        <v>26536.543999999998</v>
      </c>
      <c r="V9" s="119"/>
      <c r="W9" s="119">
        <f>SUM(S9:V9)</f>
        <v>40170.094</v>
      </c>
      <c r="X9" s="68"/>
    </row>
    <row r="10" spans="1:24" ht="36" customHeight="1">
      <c r="A10" s="174" t="s">
        <v>119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</row>
    <row r="11" spans="1:24" ht="36" customHeight="1">
      <c r="A11" s="174" t="s">
        <v>120</v>
      </c>
      <c r="B11" s="177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6"/>
      <c r="X11" s="70"/>
    </row>
    <row r="12" spans="1:24" ht="78" customHeight="1">
      <c r="A12" s="72" t="s">
        <v>79</v>
      </c>
      <c r="B12" s="72" t="s">
        <v>115</v>
      </c>
      <c r="C12" s="51" t="s">
        <v>70</v>
      </c>
      <c r="D12" s="74" t="s">
        <v>123</v>
      </c>
      <c r="E12" s="74" t="s">
        <v>124</v>
      </c>
      <c r="F12" s="74"/>
      <c r="G12" s="74"/>
      <c r="H12" s="109">
        <f>M12+R12+W12</f>
        <v>47202.34171</v>
      </c>
      <c r="I12" s="108">
        <f>I13+I14+I15</f>
        <v>14399.84</v>
      </c>
      <c r="J12" s="108">
        <f>J13+J14+J15</f>
        <v>2289.51</v>
      </c>
      <c r="K12" s="108">
        <f>K13+K14+K15</f>
        <v>2449.60371</v>
      </c>
      <c r="L12" s="108"/>
      <c r="M12" s="108">
        <f>SUM(I12:L12)</f>
        <v>19138.953709999998</v>
      </c>
      <c r="N12" s="108">
        <f>N13+N14+N15</f>
        <v>11344.04</v>
      </c>
      <c r="O12" s="108">
        <f>O13+O14+O15</f>
        <v>2289.51</v>
      </c>
      <c r="P12" s="108">
        <f>P13+P14+P15</f>
        <v>431.644</v>
      </c>
      <c r="Q12" s="108"/>
      <c r="R12" s="108">
        <f>SUM(N12:Q12)</f>
        <v>14065.194000000001</v>
      </c>
      <c r="S12" s="108">
        <f>S13+S14+S15</f>
        <v>11344.04</v>
      </c>
      <c r="T12" s="108">
        <f>T13+T14+T15</f>
        <v>2289.51</v>
      </c>
      <c r="U12" s="108">
        <f>U13+U14+U15</f>
        <v>364.644</v>
      </c>
      <c r="V12" s="108"/>
      <c r="W12" s="108">
        <f>SUM(S12:V12)</f>
        <v>13998.194000000001</v>
      </c>
      <c r="X12" s="72"/>
    </row>
    <row r="13" spans="1:24" ht="258" customHeight="1">
      <c r="A13" s="58" t="s">
        <v>80</v>
      </c>
      <c r="B13" s="120" t="s">
        <v>122</v>
      </c>
      <c r="C13" s="51"/>
      <c r="D13" s="121" t="s">
        <v>123</v>
      </c>
      <c r="E13" s="122" t="s">
        <v>124</v>
      </c>
      <c r="F13" s="123" t="s">
        <v>187</v>
      </c>
      <c r="G13" s="122" t="s">
        <v>125</v>
      </c>
      <c r="H13" s="132">
        <f>M13+R13+W13</f>
        <v>36249.7744</v>
      </c>
      <c r="I13" s="136">
        <f>SUM('Приложение 1 к ПП 1'!I13:I16)</f>
        <v>11344.4</v>
      </c>
      <c r="J13" s="136">
        <f>SUM('Приложение 1 к ПП 1'!J13:J16)</f>
        <v>0</v>
      </c>
      <c r="K13" s="136">
        <f>SUM('Приложение 1 к ПП 1'!K13:K16)</f>
        <v>1421.0064</v>
      </c>
      <c r="L13" s="133">
        <f>SUM('Приложение 1 к ПП 1'!L13:L16)</f>
        <v>0</v>
      </c>
      <c r="M13" s="134">
        <f>SUM(I13:L13)</f>
        <v>12765.4064</v>
      </c>
      <c r="N13" s="136">
        <f>SUM('Приложение 1 к ПП 1'!N13:N16)</f>
        <v>11344.04</v>
      </c>
      <c r="O13" s="136">
        <f>SUM('Приложение 1 к ПП 1'!O13:O16)</f>
        <v>0</v>
      </c>
      <c r="P13" s="136">
        <f>SUM('Приложение 1 к ПП 1'!P13:P16)</f>
        <v>431.644</v>
      </c>
      <c r="Q13" s="136"/>
      <c r="R13" s="143">
        <f>SUM(N13:Q13)</f>
        <v>11775.684000000001</v>
      </c>
      <c r="S13" s="136">
        <f>SUM('Приложение 1 к ПП 1'!S13:S16)</f>
        <v>11344.04</v>
      </c>
      <c r="T13" s="136">
        <f>SUM('Приложение 1 к ПП 1'!T13:T16)</f>
        <v>0</v>
      </c>
      <c r="U13" s="136">
        <f>SUM('Приложение 1 к ПП 1'!U13:U16)</f>
        <v>364.644</v>
      </c>
      <c r="V13" s="133"/>
      <c r="W13" s="134">
        <f>SUM(S13:V13)</f>
        <v>11708.684000000001</v>
      </c>
      <c r="X13" s="52" t="s">
        <v>83</v>
      </c>
    </row>
    <row r="14" spans="1:24" ht="123.75" customHeight="1">
      <c r="A14" s="58" t="s">
        <v>81</v>
      </c>
      <c r="B14" s="120" t="s">
        <v>149</v>
      </c>
      <c r="C14" s="51"/>
      <c r="D14" s="121" t="s">
        <v>123</v>
      </c>
      <c r="E14" s="122" t="s">
        <v>124</v>
      </c>
      <c r="F14" s="123" t="s">
        <v>188</v>
      </c>
      <c r="G14" s="122" t="s">
        <v>125</v>
      </c>
      <c r="H14" s="132">
        <f>M14+R14+W14</f>
        <v>7591.583310000001</v>
      </c>
      <c r="I14" s="136">
        <f>SUM('Приложение 1 к ПП 1'!I18:I19)</f>
        <v>0</v>
      </c>
      <c r="J14" s="136">
        <f>SUM('Приложение 1 к ПП 1'!J18:J19)</f>
        <v>2289.51</v>
      </c>
      <c r="K14" s="136">
        <f>SUM('Приложение 1 к ПП 1'!K18:K19)</f>
        <v>723.05331</v>
      </c>
      <c r="L14" s="133">
        <f>SUM('Приложение 1 к ПП 1'!L18:L19)</f>
        <v>0</v>
      </c>
      <c r="M14" s="134">
        <f>SUM(I14:L14)</f>
        <v>3012.5633100000005</v>
      </c>
      <c r="N14" s="136">
        <f>SUM('Приложение 1 к ПП 1'!N18:N19)</f>
        <v>0</v>
      </c>
      <c r="O14" s="136">
        <f>SUM('Приложение 1 к ПП 1'!O18:O19)</f>
        <v>2289.51</v>
      </c>
      <c r="P14" s="136"/>
      <c r="Q14" s="136"/>
      <c r="R14" s="143">
        <f>SUM(N14:Q14)</f>
        <v>2289.51</v>
      </c>
      <c r="S14" s="136"/>
      <c r="T14" s="136">
        <f>'Приложение 1 к ПП 1'!T19</f>
        <v>2289.51</v>
      </c>
      <c r="U14" s="136"/>
      <c r="V14" s="133"/>
      <c r="W14" s="134">
        <f>SUM(S14:V14)</f>
        <v>2289.51</v>
      </c>
      <c r="X14" s="52" t="s">
        <v>85</v>
      </c>
    </row>
    <row r="15" spans="1:24" ht="207" customHeight="1">
      <c r="A15" s="97" t="s">
        <v>82</v>
      </c>
      <c r="B15" s="124" t="s">
        <v>131</v>
      </c>
      <c r="C15" s="51"/>
      <c r="D15" s="121" t="s">
        <v>123</v>
      </c>
      <c r="E15" s="122" t="s">
        <v>124</v>
      </c>
      <c r="F15" s="123" t="s">
        <v>189</v>
      </c>
      <c r="G15" s="122" t="s">
        <v>125</v>
      </c>
      <c r="H15" s="132">
        <f>M15+R15+W15</f>
        <v>3360.984</v>
      </c>
      <c r="I15" s="136">
        <f>SUM('Приложение 1 к ПП 1'!I21:I22)</f>
        <v>3055.44</v>
      </c>
      <c r="J15" s="136"/>
      <c r="K15" s="136">
        <f>'Приложение 1 к ПП 1'!K22</f>
        <v>305.544</v>
      </c>
      <c r="L15" s="133"/>
      <c r="M15" s="134">
        <f>SUM(I15:L15)</f>
        <v>3360.984</v>
      </c>
      <c r="N15" s="136"/>
      <c r="O15" s="136"/>
      <c r="P15" s="136"/>
      <c r="Q15" s="136"/>
      <c r="R15" s="143">
        <f>SUM(N15:Q15)</f>
        <v>0</v>
      </c>
      <c r="S15" s="136"/>
      <c r="T15" s="136"/>
      <c r="U15" s="136"/>
      <c r="V15" s="133"/>
      <c r="W15" s="134">
        <f>SUM(S15:V15)</f>
        <v>0</v>
      </c>
      <c r="X15" s="52" t="s">
        <v>84</v>
      </c>
    </row>
    <row r="16" spans="1:24" ht="26.25">
      <c r="A16" s="174" t="s">
        <v>121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6"/>
      <c r="X16" s="71"/>
    </row>
    <row r="17" spans="1:24" ht="75.75" customHeight="1">
      <c r="A17" s="72" t="s">
        <v>90</v>
      </c>
      <c r="B17" s="72" t="s">
        <v>116</v>
      </c>
      <c r="C17" s="59" t="s">
        <v>70</v>
      </c>
      <c r="D17" s="74" t="s">
        <v>123</v>
      </c>
      <c r="E17" s="74" t="s">
        <v>135</v>
      </c>
      <c r="F17" s="77"/>
      <c r="G17" s="77"/>
      <c r="H17" s="109">
        <f>M17+R17+W17</f>
        <v>93289.42099999999</v>
      </c>
      <c r="I17" s="108">
        <f>SUM(I18:I23)</f>
        <v>0</v>
      </c>
      <c r="J17" s="108">
        <f>SUM(J18:J23)</f>
        <v>13500</v>
      </c>
      <c r="K17" s="108">
        <f>SUM(K18:K23)</f>
        <v>27445.621</v>
      </c>
      <c r="L17" s="73"/>
      <c r="M17" s="112">
        <f>SUM(I17:L17)</f>
        <v>40945.621</v>
      </c>
      <c r="N17" s="108">
        <f>SUM(N18:N23)</f>
        <v>0</v>
      </c>
      <c r="O17" s="108">
        <f>SUM(O18:O23)</f>
        <v>0</v>
      </c>
      <c r="P17" s="108">
        <f>SUM(P18:P23)</f>
        <v>26171.899999999998</v>
      </c>
      <c r="Q17" s="73"/>
      <c r="R17" s="112">
        <f>SUM(N17:Q17)</f>
        <v>26171.899999999998</v>
      </c>
      <c r="S17" s="108">
        <f>SUM(S18:S23)</f>
        <v>0</v>
      </c>
      <c r="T17" s="108">
        <f>SUM(T18:T23)</f>
        <v>0</v>
      </c>
      <c r="U17" s="108">
        <f>SUM(U18:U23)</f>
        <v>26171.899999999998</v>
      </c>
      <c r="V17" s="73"/>
      <c r="W17" s="112">
        <f>SUM(S17:V17)</f>
        <v>26171.899999999998</v>
      </c>
      <c r="X17" s="73"/>
    </row>
    <row r="18" spans="1:24" ht="105">
      <c r="A18" s="58" t="s">
        <v>92</v>
      </c>
      <c r="B18" s="125" t="s">
        <v>88</v>
      </c>
      <c r="C18" s="125"/>
      <c r="D18" s="94" t="s">
        <v>123</v>
      </c>
      <c r="E18" s="94" t="s">
        <v>135</v>
      </c>
      <c r="F18" s="94" t="s">
        <v>136</v>
      </c>
      <c r="G18" s="94" t="s">
        <v>137</v>
      </c>
      <c r="H18" s="132">
        <f aca="true" t="shared" si="0" ref="H18:H23">M18+R18+W18</f>
        <v>35134.89</v>
      </c>
      <c r="I18" s="137"/>
      <c r="J18" s="137"/>
      <c r="K18" s="137">
        <f>'Приложение 1 к ПП 2'!K12</f>
        <v>11711.63</v>
      </c>
      <c r="L18" s="137"/>
      <c r="M18" s="138">
        <f aca="true" t="shared" si="1" ref="M18:M23">SUM(I18:L18)</f>
        <v>11711.63</v>
      </c>
      <c r="N18" s="137"/>
      <c r="O18" s="137"/>
      <c r="P18" s="137">
        <f>'Приложение 1 к ПП 2'!P12</f>
        <v>11711.63</v>
      </c>
      <c r="Q18" s="137"/>
      <c r="R18" s="138">
        <f aca="true" t="shared" si="2" ref="R18:R23">SUM(N18:Q18)</f>
        <v>11711.63</v>
      </c>
      <c r="S18" s="137"/>
      <c r="T18" s="137"/>
      <c r="U18" s="137">
        <f>'Приложение 1 к ПП 2'!U12</f>
        <v>11711.63</v>
      </c>
      <c r="V18" s="95"/>
      <c r="W18" s="135">
        <f aca="true" t="shared" si="3" ref="W18:W23">SUM(S18:V18)</f>
        <v>11711.63</v>
      </c>
      <c r="X18" s="51" t="s">
        <v>89</v>
      </c>
    </row>
    <row r="19" spans="1:24" ht="138" customHeight="1">
      <c r="A19" s="58" t="s">
        <v>94</v>
      </c>
      <c r="B19" s="120" t="s">
        <v>181</v>
      </c>
      <c r="C19" s="51"/>
      <c r="D19" s="126" t="s">
        <v>123</v>
      </c>
      <c r="E19" s="127" t="s">
        <v>135</v>
      </c>
      <c r="F19" s="127" t="s">
        <v>138</v>
      </c>
      <c r="G19" s="127" t="s">
        <v>137</v>
      </c>
      <c r="H19" s="132">
        <f t="shared" si="0"/>
        <v>34006.731</v>
      </c>
      <c r="I19" s="137"/>
      <c r="J19" s="137"/>
      <c r="K19" s="137">
        <f>'Приложение 1 к ПП 2'!K14</f>
        <v>11051.391</v>
      </c>
      <c r="L19" s="137"/>
      <c r="M19" s="138">
        <f t="shared" si="1"/>
        <v>11051.391</v>
      </c>
      <c r="N19" s="139"/>
      <c r="O19" s="139"/>
      <c r="P19" s="139">
        <f>'Приложение 1 к ПП 2'!P14</f>
        <v>11477.67</v>
      </c>
      <c r="Q19" s="139"/>
      <c r="R19" s="138">
        <f t="shared" si="2"/>
        <v>11477.67</v>
      </c>
      <c r="S19" s="139"/>
      <c r="T19" s="139"/>
      <c r="U19" s="139">
        <f>'Приложение 1 к ПП 2'!U14</f>
        <v>11477.67</v>
      </c>
      <c r="V19" s="96"/>
      <c r="W19" s="135">
        <f t="shared" si="3"/>
        <v>11477.67</v>
      </c>
      <c r="X19" s="51" t="s">
        <v>93</v>
      </c>
    </row>
    <row r="20" spans="1:24" ht="113.25" customHeight="1">
      <c r="A20" s="58" t="s">
        <v>96</v>
      </c>
      <c r="B20" s="120" t="s">
        <v>151</v>
      </c>
      <c r="C20" s="51"/>
      <c r="D20" s="126" t="s">
        <v>123</v>
      </c>
      <c r="E20" s="127" t="s">
        <v>135</v>
      </c>
      <c r="F20" s="127" t="s">
        <v>139</v>
      </c>
      <c r="G20" s="127" t="s">
        <v>137</v>
      </c>
      <c r="H20" s="132">
        <f t="shared" si="0"/>
        <v>8947.8</v>
      </c>
      <c r="I20" s="137"/>
      <c r="J20" s="137"/>
      <c r="K20" s="137">
        <f>'Приложение 1 к ПП 2'!K15</f>
        <v>2982.6</v>
      </c>
      <c r="L20" s="137"/>
      <c r="M20" s="138">
        <f t="shared" si="1"/>
        <v>2982.6</v>
      </c>
      <c r="N20" s="139"/>
      <c r="O20" s="139"/>
      <c r="P20" s="139">
        <f>'Приложение 1 к ПП 2'!P15</f>
        <v>2982.6</v>
      </c>
      <c r="Q20" s="139"/>
      <c r="R20" s="138">
        <f t="shared" si="2"/>
        <v>2982.6</v>
      </c>
      <c r="S20" s="139"/>
      <c r="T20" s="139"/>
      <c r="U20" s="139">
        <f>'Приложение 1 к ПП 2'!U15</f>
        <v>2982.6</v>
      </c>
      <c r="V20" s="96"/>
      <c r="W20" s="135">
        <f t="shared" si="3"/>
        <v>2982.6</v>
      </c>
      <c r="X20" s="51" t="s">
        <v>95</v>
      </c>
    </row>
    <row r="21" spans="1:24" ht="115.5" customHeight="1">
      <c r="A21" s="58" t="s">
        <v>142</v>
      </c>
      <c r="B21" s="124" t="s">
        <v>152</v>
      </c>
      <c r="C21" s="51"/>
      <c r="D21" s="128" t="s">
        <v>123</v>
      </c>
      <c r="E21" s="129" t="s">
        <v>140</v>
      </c>
      <c r="F21" s="129" t="s">
        <v>141</v>
      </c>
      <c r="G21" s="129" t="s">
        <v>137</v>
      </c>
      <c r="H21" s="132">
        <f t="shared" si="0"/>
        <v>700</v>
      </c>
      <c r="I21" s="140"/>
      <c r="J21" s="140"/>
      <c r="K21" s="140">
        <f>'Приложение 1 к ПП 2'!K16</f>
        <v>700</v>
      </c>
      <c r="L21" s="140"/>
      <c r="M21" s="138">
        <f t="shared" si="1"/>
        <v>700</v>
      </c>
      <c r="N21" s="141"/>
      <c r="O21" s="141"/>
      <c r="P21" s="139">
        <f>'Приложение 1 к ПП 2'!P16</f>
        <v>0</v>
      </c>
      <c r="Q21" s="141"/>
      <c r="R21" s="138">
        <f t="shared" si="2"/>
        <v>0</v>
      </c>
      <c r="S21" s="141"/>
      <c r="T21" s="141"/>
      <c r="U21" s="139">
        <f>'Приложение 1 к ПП 2'!U16</f>
        <v>0</v>
      </c>
      <c r="V21" s="98"/>
      <c r="W21" s="135">
        <f t="shared" si="3"/>
        <v>0</v>
      </c>
      <c r="X21" s="61" t="s">
        <v>98</v>
      </c>
    </row>
    <row r="22" spans="1:24" ht="105">
      <c r="A22" s="110" t="s">
        <v>155</v>
      </c>
      <c r="B22" s="51" t="s">
        <v>153</v>
      </c>
      <c r="C22" s="125"/>
      <c r="D22" s="127" t="s">
        <v>123</v>
      </c>
      <c r="E22" s="127" t="s">
        <v>135</v>
      </c>
      <c r="F22" s="127" t="s">
        <v>144</v>
      </c>
      <c r="G22" s="127" t="s">
        <v>137</v>
      </c>
      <c r="H22" s="132">
        <f t="shared" si="0"/>
        <v>1000</v>
      </c>
      <c r="I22" s="137"/>
      <c r="J22" s="137"/>
      <c r="K22" s="137">
        <f>'Приложение 1 к ПП 2'!K17</f>
        <v>1000</v>
      </c>
      <c r="L22" s="137"/>
      <c r="M22" s="138">
        <f t="shared" si="1"/>
        <v>1000</v>
      </c>
      <c r="N22" s="139"/>
      <c r="O22" s="139"/>
      <c r="P22" s="137"/>
      <c r="Q22" s="139"/>
      <c r="R22" s="138">
        <f t="shared" si="2"/>
        <v>0</v>
      </c>
      <c r="S22" s="139"/>
      <c r="T22" s="139"/>
      <c r="U22" s="139"/>
      <c r="V22" s="96"/>
      <c r="W22" s="135">
        <f t="shared" si="3"/>
        <v>0</v>
      </c>
      <c r="X22" s="51"/>
    </row>
    <row r="23" spans="1:24" ht="263.25" customHeight="1">
      <c r="A23" s="58" t="s">
        <v>156</v>
      </c>
      <c r="B23" s="51" t="s">
        <v>154</v>
      </c>
      <c r="C23" s="130"/>
      <c r="D23" s="127" t="s">
        <v>123</v>
      </c>
      <c r="E23" s="127" t="s">
        <v>135</v>
      </c>
      <c r="F23" s="127" t="s">
        <v>157</v>
      </c>
      <c r="G23" s="127" t="s">
        <v>125</v>
      </c>
      <c r="H23" s="132">
        <f t="shared" si="0"/>
        <v>13500</v>
      </c>
      <c r="I23" s="142"/>
      <c r="J23" s="137">
        <f>'Приложение 1 к ПП 2'!J19</f>
        <v>13500</v>
      </c>
      <c r="K23" s="137"/>
      <c r="L23" s="142"/>
      <c r="M23" s="138">
        <f t="shared" si="1"/>
        <v>13500</v>
      </c>
      <c r="N23" s="142"/>
      <c r="O23" s="142"/>
      <c r="P23" s="142"/>
      <c r="Q23" s="142"/>
      <c r="R23" s="138">
        <f t="shared" si="2"/>
        <v>0</v>
      </c>
      <c r="S23" s="142"/>
      <c r="T23" s="142"/>
      <c r="U23" s="142"/>
      <c r="V23" s="53"/>
      <c r="W23" s="135">
        <f t="shared" si="3"/>
        <v>0</v>
      </c>
      <c r="X23" s="131" t="s">
        <v>158</v>
      </c>
    </row>
  </sheetData>
  <sheetProtection/>
  <mergeCells count="30">
    <mergeCell ref="A10:X10"/>
    <mergeCell ref="A11:W11"/>
    <mergeCell ref="A16:W16"/>
    <mergeCell ref="I1:M2"/>
    <mergeCell ref="A3:W3"/>
    <mergeCell ref="A4:A7"/>
    <mergeCell ref="B4:B7"/>
    <mergeCell ref="C4:C7"/>
    <mergeCell ref="D4:G6"/>
    <mergeCell ref="H4:H6"/>
    <mergeCell ref="V6:V7"/>
    <mergeCell ref="X4:X7"/>
    <mergeCell ref="N4:R4"/>
    <mergeCell ref="N6:N7"/>
    <mergeCell ref="P6:P7"/>
    <mergeCell ref="Q6:Q7"/>
    <mergeCell ref="S4:W4"/>
    <mergeCell ref="T6:T7"/>
    <mergeCell ref="O6:O7"/>
    <mergeCell ref="S6:S7"/>
    <mergeCell ref="N1:X2"/>
    <mergeCell ref="I5:M5"/>
    <mergeCell ref="N5:R5"/>
    <mergeCell ref="S5:W5"/>
    <mergeCell ref="I4:M4"/>
    <mergeCell ref="U6:U7"/>
    <mergeCell ref="I6:I7"/>
    <mergeCell ref="J6:J7"/>
    <mergeCell ref="K6:K7"/>
    <mergeCell ref="L6:L7"/>
  </mergeCells>
  <printOptions/>
  <pageMargins left="0.21" right="0.26" top="0.43" bottom="0.47" header="0.18" footer="0.25"/>
  <pageSetup fitToHeight="1" fitToWidth="1" horizontalDpi="600" verticalDpi="600" orientation="landscape" paperSize="9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K10"/>
  <sheetViews>
    <sheetView view="pageBreakPreview" zoomScale="50" zoomScaleNormal="50" zoomScaleSheetLayoutView="50" zoomScalePageLayoutView="0" workbookViewId="0" topLeftCell="A1">
      <selection activeCell="E1" sqref="E1:K1"/>
    </sheetView>
  </sheetViews>
  <sheetFormatPr defaultColWidth="14.7109375" defaultRowHeight="39" customHeight="1"/>
  <cols>
    <col min="1" max="1" width="8.140625" style="21" customWidth="1"/>
    <col min="2" max="2" width="86.28125" style="23" customWidth="1"/>
    <col min="3" max="3" width="25.57421875" style="23" customWidth="1"/>
    <col min="4" max="4" width="78.140625" style="23" customWidth="1"/>
    <col min="5" max="5" width="21.57421875" style="23" customWidth="1"/>
    <col min="6" max="7" width="23.7109375" style="23" customWidth="1"/>
    <col min="8" max="8" width="23.28125" style="23" customWidth="1"/>
    <col min="9" max="9" width="24.28125" style="23" customWidth="1"/>
    <col min="10" max="10" width="20.8515625" style="22" customWidth="1"/>
    <col min="11" max="11" width="22.00390625" style="22" customWidth="1"/>
    <col min="12" max="24" width="9.140625" style="22" customWidth="1"/>
    <col min="25" max="250" width="9.140625" style="23" customWidth="1"/>
    <col min="251" max="251" width="7.7109375" style="23" customWidth="1"/>
    <col min="252" max="252" width="21.57421875" style="23" customWidth="1"/>
    <col min="253" max="253" width="72.57421875" style="23" customWidth="1"/>
    <col min="254" max="16384" width="14.7109375" style="23" customWidth="1"/>
  </cols>
  <sheetData>
    <row r="1" spans="5:14" ht="87.75" customHeight="1">
      <c r="E1" s="163" t="s">
        <v>192</v>
      </c>
      <c r="F1" s="163"/>
      <c r="G1" s="163"/>
      <c r="H1" s="163"/>
      <c r="I1" s="163"/>
      <c r="J1" s="163"/>
      <c r="K1" s="163"/>
      <c r="M1" s="198"/>
      <c r="N1" s="198"/>
    </row>
    <row r="2" spans="1:9" ht="70.5" customHeight="1">
      <c r="A2" s="199" t="s">
        <v>105</v>
      </c>
      <c r="B2" s="199"/>
      <c r="C2" s="199"/>
      <c r="D2" s="199"/>
      <c r="E2" s="199"/>
      <c r="F2" s="199"/>
      <c r="G2" s="199"/>
      <c r="H2" s="199"/>
      <c r="I2" s="199"/>
    </row>
    <row r="3" spans="1:37" ht="132" customHeight="1">
      <c r="A3" s="171" t="s">
        <v>7</v>
      </c>
      <c r="B3" s="171" t="s">
        <v>106</v>
      </c>
      <c r="C3" s="171" t="s">
        <v>0</v>
      </c>
      <c r="D3" s="171" t="s">
        <v>1</v>
      </c>
      <c r="E3" s="166" t="s">
        <v>107</v>
      </c>
      <c r="F3" s="166"/>
      <c r="G3" s="166" t="s">
        <v>108</v>
      </c>
      <c r="H3" s="166"/>
      <c r="I3" s="166"/>
      <c r="J3" s="171" t="s">
        <v>8</v>
      </c>
      <c r="K3" s="171" t="s">
        <v>109</v>
      </c>
      <c r="L3" s="200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</row>
    <row r="4" spans="1:37" ht="51.75" customHeight="1">
      <c r="A4" s="172"/>
      <c r="B4" s="172"/>
      <c r="C4" s="172"/>
      <c r="D4" s="172"/>
      <c r="E4" s="3" t="s">
        <v>41</v>
      </c>
      <c r="F4" s="3" t="s">
        <v>18</v>
      </c>
      <c r="G4" s="3" t="s">
        <v>110</v>
      </c>
      <c r="H4" s="3" t="s">
        <v>111</v>
      </c>
      <c r="I4" s="3" t="s">
        <v>180</v>
      </c>
      <c r="J4" s="172"/>
      <c r="K4" s="172"/>
      <c r="L4" s="200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</row>
    <row r="5" spans="1:37" ht="42.75" customHeight="1">
      <c r="A5" s="174" t="s">
        <v>117</v>
      </c>
      <c r="B5" s="175"/>
      <c r="C5" s="175"/>
      <c r="D5" s="175"/>
      <c r="E5" s="175"/>
      <c r="F5" s="175"/>
      <c r="G5" s="175"/>
      <c r="H5" s="175"/>
      <c r="I5" s="175"/>
      <c r="J5" s="175"/>
      <c r="K5" s="176"/>
      <c r="L5" s="200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</row>
    <row r="6" spans="1:37" ht="32.25" customHeight="1">
      <c r="A6" s="202" t="s">
        <v>119</v>
      </c>
      <c r="B6" s="203"/>
      <c r="C6" s="203"/>
      <c r="D6" s="203"/>
      <c r="E6" s="203"/>
      <c r="F6" s="203"/>
      <c r="G6" s="203"/>
      <c r="H6" s="203"/>
      <c r="I6" s="203"/>
      <c r="J6" s="203"/>
      <c r="K6" s="204"/>
      <c r="L6" s="200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</row>
    <row r="7" spans="1:37" ht="32.25" customHeight="1">
      <c r="A7" s="202" t="s">
        <v>120</v>
      </c>
      <c r="B7" s="203"/>
      <c r="C7" s="203"/>
      <c r="D7" s="203"/>
      <c r="E7" s="203"/>
      <c r="F7" s="203"/>
      <c r="G7" s="203"/>
      <c r="H7" s="203"/>
      <c r="I7" s="203"/>
      <c r="J7" s="203"/>
      <c r="K7" s="204"/>
      <c r="L7" s="200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</row>
    <row r="8" spans="1:37" ht="105.75" customHeight="1">
      <c r="A8" s="64" t="s">
        <v>80</v>
      </c>
      <c r="B8" s="52" t="s">
        <v>74</v>
      </c>
      <c r="C8" s="53" t="s">
        <v>72</v>
      </c>
      <c r="D8" s="53" t="s">
        <v>73</v>
      </c>
      <c r="E8" s="39">
        <v>58.4</v>
      </c>
      <c r="F8" s="39">
        <v>58.4</v>
      </c>
      <c r="G8" s="39">
        <v>58.4</v>
      </c>
      <c r="H8" s="39">
        <v>58.4</v>
      </c>
      <c r="I8" s="39">
        <v>58.4</v>
      </c>
      <c r="J8" s="3">
        <v>0.5</v>
      </c>
      <c r="K8" s="3">
        <v>100</v>
      </c>
      <c r="L8" s="200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</row>
    <row r="9" spans="1:37" ht="33.75" customHeight="1">
      <c r="A9" s="205" t="s">
        <v>121</v>
      </c>
      <c r="B9" s="206"/>
      <c r="C9" s="206"/>
      <c r="D9" s="206"/>
      <c r="E9" s="206"/>
      <c r="F9" s="206"/>
      <c r="G9" s="206"/>
      <c r="H9" s="206"/>
      <c r="I9" s="206"/>
      <c r="J9" s="206"/>
      <c r="K9" s="207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</row>
    <row r="10" spans="1:37" ht="92.25" customHeight="1">
      <c r="A10" s="42" t="s">
        <v>92</v>
      </c>
      <c r="B10" s="51" t="s">
        <v>102</v>
      </c>
      <c r="C10" s="16" t="s">
        <v>103</v>
      </c>
      <c r="D10" s="3" t="s">
        <v>104</v>
      </c>
      <c r="E10" s="42">
        <v>39.3</v>
      </c>
      <c r="F10" s="42">
        <v>34.4</v>
      </c>
      <c r="G10" s="42">
        <v>34.4</v>
      </c>
      <c r="H10" s="42">
        <v>34.4</v>
      </c>
      <c r="I10" s="42">
        <v>34.4</v>
      </c>
      <c r="J10" s="42">
        <v>0.5</v>
      </c>
      <c r="K10" s="63">
        <v>83.3</v>
      </c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</row>
  </sheetData>
  <sheetProtection/>
  <mergeCells count="16">
    <mergeCell ref="K3:K4"/>
    <mergeCell ref="L3:AK10"/>
    <mergeCell ref="A6:K6"/>
    <mergeCell ref="A9:K9"/>
    <mergeCell ref="A5:K5"/>
    <mergeCell ref="A7:K7"/>
    <mergeCell ref="E1:K1"/>
    <mergeCell ref="M1:N1"/>
    <mergeCell ref="A3:A4"/>
    <mergeCell ref="B3:B4"/>
    <mergeCell ref="C3:C4"/>
    <mergeCell ref="D3:D4"/>
    <mergeCell ref="E3:F3"/>
    <mergeCell ref="G3:I3"/>
    <mergeCell ref="J3:J4"/>
    <mergeCell ref="A2:I2"/>
  </mergeCells>
  <printOptions/>
  <pageMargins left="0.75" right="0.75" top="1" bottom="1" header="0.5" footer="0.5"/>
  <pageSetup fitToHeight="1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0"/>
  <sheetViews>
    <sheetView view="pageBreakPreview" zoomScale="40" zoomScaleNormal="50" zoomScaleSheetLayoutView="40" zoomScalePageLayoutView="0" workbookViewId="0" topLeftCell="A1">
      <selection activeCell="M19" sqref="M19"/>
    </sheetView>
  </sheetViews>
  <sheetFormatPr defaultColWidth="14.7109375" defaultRowHeight="71.25" customHeight="1"/>
  <cols>
    <col min="1" max="1" width="7.00390625" style="23" customWidth="1"/>
    <col min="2" max="2" width="69.7109375" style="21" customWidth="1"/>
    <col min="3" max="3" width="28.421875" style="21" customWidth="1"/>
    <col min="4" max="4" width="12.00390625" style="21" customWidth="1"/>
    <col min="5" max="5" width="12.8515625" style="21" customWidth="1"/>
    <col min="6" max="6" width="17.7109375" style="21" customWidth="1"/>
    <col min="7" max="7" width="10.421875" style="21" customWidth="1"/>
    <col min="8" max="8" width="26.28125" style="21" customWidth="1"/>
    <col min="9" max="9" width="22.00390625" style="23" customWidth="1"/>
    <col min="10" max="10" width="23.28125" style="23" customWidth="1"/>
    <col min="11" max="11" width="17.7109375" style="23" customWidth="1"/>
    <col min="12" max="12" width="8.57421875" style="23" customWidth="1"/>
    <col min="13" max="13" width="27.57421875" style="23" customWidth="1"/>
    <col min="14" max="14" width="20.140625" style="22" customWidth="1"/>
    <col min="15" max="15" width="18.00390625" style="22" customWidth="1"/>
    <col min="16" max="16" width="19.421875" style="22" customWidth="1"/>
    <col min="17" max="17" width="9.28125" style="22" customWidth="1"/>
    <col min="18" max="18" width="24.28125" style="22" customWidth="1"/>
    <col min="19" max="19" width="20.140625" style="22" customWidth="1"/>
    <col min="20" max="20" width="18.8515625" style="22" customWidth="1"/>
    <col min="21" max="21" width="23.140625" style="22" customWidth="1"/>
    <col min="22" max="22" width="8.8515625" style="22" customWidth="1"/>
    <col min="23" max="23" width="21.421875" style="22" customWidth="1"/>
    <col min="24" max="24" width="67.7109375" style="22" customWidth="1"/>
    <col min="25" max="250" width="9.140625" style="23" customWidth="1"/>
    <col min="251" max="251" width="7.7109375" style="23" customWidth="1"/>
    <col min="252" max="252" width="21.57421875" style="23" customWidth="1"/>
    <col min="253" max="253" width="72.57421875" style="23" customWidth="1"/>
    <col min="254" max="16384" width="14.7109375" style="23" customWidth="1"/>
  </cols>
  <sheetData>
    <row r="1" spans="9:24" ht="71.25" customHeight="1">
      <c r="I1" s="163"/>
      <c r="J1" s="163"/>
      <c r="K1" s="163"/>
      <c r="L1" s="163"/>
      <c r="M1" s="163"/>
      <c r="N1" s="163"/>
      <c r="O1" s="78"/>
      <c r="P1" s="78"/>
      <c r="Q1" s="78"/>
      <c r="R1" s="167" t="s">
        <v>193</v>
      </c>
      <c r="S1" s="167"/>
      <c r="T1" s="167"/>
      <c r="U1" s="167"/>
      <c r="V1" s="167"/>
      <c r="W1" s="167"/>
      <c r="X1" s="167"/>
    </row>
    <row r="2" spans="9:14" ht="71.25" customHeight="1">
      <c r="I2" s="163"/>
      <c r="J2" s="163"/>
      <c r="K2" s="163"/>
      <c r="L2" s="163"/>
      <c r="M2" s="163"/>
      <c r="N2" s="163"/>
    </row>
    <row r="3" spans="1:23" ht="71.25" customHeight="1">
      <c r="A3" s="164" t="s">
        <v>67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1:24" ht="26.25">
      <c r="A4" s="171" t="s">
        <v>28</v>
      </c>
      <c r="B4" s="171" t="s">
        <v>75</v>
      </c>
      <c r="C4" s="171" t="s">
        <v>76</v>
      </c>
      <c r="D4" s="178" t="s">
        <v>56</v>
      </c>
      <c r="E4" s="179"/>
      <c r="F4" s="179"/>
      <c r="G4" s="180"/>
      <c r="H4" s="171" t="s">
        <v>23</v>
      </c>
      <c r="I4" s="166" t="s">
        <v>24</v>
      </c>
      <c r="J4" s="166"/>
      <c r="K4" s="166"/>
      <c r="L4" s="166"/>
      <c r="M4" s="166"/>
      <c r="N4" s="166" t="s">
        <v>25</v>
      </c>
      <c r="O4" s="166"/>
      <c r="P4" s="166"/>
      <c r="Q4" s="166"/>
      <c r="R4" s="166"/>
      <c r="S4" s="166" t="s">
        <v>113</v>
      </c>
      <c r="T4" s="166"/>
      <c r="U4" s="166"/>
      <c r="V4" s="166"/>
      <c r="W4" s="166"/>
      <c r="X4" s="171" t="s">
        <v>30</v>
      </c>
    </row>
    <row r="5" spans="1:24" ht="26.25">
      <c r="A5" s="173"/>
      <c r="B5" s="173"/>
      <c r="C5" s="173"/>
      <c r="D5" s="181"/>
      <c r="E5" s="182"/>
      <c r="F5" s="182"/>
      <c r="G5" s="183"/>
      <c r="H5" s="173"/>
      <c r="I5" s="168" t="s">
        <v>32</v>
      </c>
      <c r="J5" s="169"/>
      <c r="K5" s="169"/>
      <c r="L5" s="169"/>
      <c r="M5" s="170"/>
      <c r="N5" s="168" t="s">
        <v>32</v>
      </c>
      <c r="O5" s="169"/>
      <c r="P5" s="169"/>
      <c r="Q5" s="169"/>
      <c r="R5" s="170"/>
      <c r="S5" s="168" t="s">
        <v>32</v>
      </c>
      <c r="T5" s="169"/>
      <c r="U5" s="169"/>
      <c r="V5" s="169"/>
      <c r="W5" s="170"/>
      <c r="X5" s="173"/>
    </row>
    <row r="6" spans="1:24" ht="105">
      <c r="A6" s="173"/>
      <c r="B6" s="173"/>
      <c r="C6" s="173"/>
      <c r="D6" s="184"/>
      <c r="E6" s="185"/>
      <c r="F6" s="185"/>
      <c r="G6" s="186"/>
      <c r="H6" s="172"/>
      <c r="I6" s="171" t="s">
        <v>20</v>
      </c>
      <c r="J6" s="171" t="s">
        <v>21</v>
      </c>
      <c r="K6" s="171" t="s">
        <v>19</v>
      </c>
      <c r="L6" s="171" t="s">
        <v>22</v>
      </c>
      <c r="M6" s="3" t="s">
        <v>26</v>
      </c>
      <c r="N6" s="171" t="s">
        <v>20</v>
      </c>
      <c r="O6" s="171" t="s">
        <v>21</v>
      </c>
      <c r="P6" s="171" t="s">
        <v>19</v>
      </c>
      <c r="Q6" s="171" t="s">
        <v>22</v>
      </c>
      <c r="R6" s="3" t="s">
        <v>27</v>
      </c>
      <c r="S6" s="171" t="s">
        <v>20</v>
      </c>
      <c r="T6" s="171" t="s">
        <v>21</v>
      </c>
      <c r="U6" s="171" t="s">
        <v>19</v>
      </c>
      <c r="V6" s="171" t="s">
        <v>22</v>
      </c>
      <c r="W6" s="3" t="s">
        <v>118</v>
      </c>
      <c r="X6" s="173"/>
    </row>
    <row r="7" spans="1:24" ht="52.5">
      <c r="A7" s="172"/>
      <c r="B7" s="172"/>
      <c r="C7" s="172"/>
      <c r="D7" s="41" t="s">
        <v>31</v>
      </c>
      <c r="E7" s="41" t="s">
        <v>57</v>
      </c>
      <c r="F7" s="41" t="s">
        <v>58</v>
      </c>
      <c r="G7" s="41" t="s">
        <v>59</v>
      </c>
      <c r="H7" s="40" t="s">
        <v>63</v>
      </c>
      <c r="I7" s="172"/>
      <c r="J7" s="172"/>
      <c r="K7" s="172"/>
      <c r="L7" s="172"/>
      <c r="M7" s="3" t="s">
        <v>62</v>
      </c>
      <c r="N7" s="172"/>
      <c r="O7" s="172"/>
      <c r="P7" s="172"/>
      <c r="Q7" s="172"/>
      <c r="R7" s="3" t="s">
        <v>60</v>
      </c>
      <c r="S7" s="172"/>
      <c r="T7" s="172"/>
      <c r="U7" s="172"/>
      <c r="V7" s="172"/>
      <c r="W7" s="3" t="s">
        <v>61</v>
      </c>
      <c r="X7" s="172"/>
    </row>
    <row r="8" spans="1:24" ht="26.25">
      <c r="A8" s="42">
        <v>1</v>
      </c>
      <c r="B8" s="3">
        <v>2</v>
      </c>
      <c r="C8" s="43">
        <v>3</v>
      </c>
      <c r="D8" s="3">
        <v>4</v>
      </c>
      <c r="E8" s="3">
        <v>5</v>
      </c>
      <c r="F8" s="3">
        <v>6</v>
      </c>
      <c r="G8" s="3">
        <v>7</v>
      </c>
      <c r="H8" s="40">
        <v>8</v>
      </c>
      <c r="I8" s="14">
        <v>9</v>
      </c>
      <c r="J8" s="3">
        <v>10</v>
      </c>
      <c r="K8" s="3">
        <v>11</v>
      </c>
      <c r="L8" s="3">
        <v>12</v>
      </c>
      <c r="M8" s="3">
        <v>13</v>
      </c>
      <c r="N8" s="14">
        <v>14</v>
      </c>
      <c r="O8" s="3">
        <v>15</v>
      </c>
      <c r="P8" s="3">
        <v>16</v>
      </c>
      <c r="Q8" s="3">
        <v>17</v>
      </c>
      <c r="R8" s="3">
        <v>18</v>
      </c>
      <c r="S8" s="14">
        <v>19</v>
      </c>
      <c r="T8" s="3">
        <v>20</v>
      </c>
      <c r="U8" s="3">
        <v>21</v>
      </c>
      <c r="V8" s="3">
        <v>22</v>
      </c>
      <c r="W8" s="3">
        <v>23</v>
      </c>
      <c r="X8" s="42">
        <v>24</v>
      </c>
    </row>
    <row r="9" spans="1:24" ht="26.25">
      <c r="A9" s="174" t="s">
        <v>126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6"/>
    </row>
    <row r="10" spans="1:24" ht="26.25">
      <c r="A10" s="174" t="s">
        <v>77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</row>
    <row r="11" spans="1:24" ht="26.25" customHeight="1">
      <c r="A11" s="174" t="s">
        <v>78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6"/>
    </row>
    <row r="12" spans="1:24" ht="144.75" customHeight="1">
      <c r="A12" s="54" t="s">
        <v>80</v>
      </c>
      <c r="B12" s="44" t="s">
        <v>122</v>
      </c>
      <c r="C12" s="51" t="s">
        <v>70</v>
      </c>
      <c r="D12" s="75"/>
      <c r="E12" s="76"/>
      <c r="F12" s="76"/>
      <c r="G12" s="76"/>
      <c r="H12" s="79"/>
      <c r="I12" s="80"/>
      <c r="J12" s="80"/>
      <c r="K12" s="81"/>
      <c r="L12" s="80"/>
      <c r="M12" s="82"/>
      <c r="N12" s="80"/>
      <c r="O12" s="80"/>
      <c r="P12" s="80"/>
      <c r="Q12" s="80"/>
      <c r="R12" s="83"/>
      <c r="S12" s="80"/>
      <c r="T12" s="80"/>
      <c r="U12" s="80"/>
      <c r="V12" s="80"/>
      <c r="W12" s="83"/>
      <c r="X12" s="84" t="s">
        <v>83</v>
      </c>
    </row>
    <row r="13" spans="1:24" ht="41.25" customHeight="1">
      <c r="A13" s="54"/>
      <c r="B13" s="44"/>
      <c r="C13" s="51"/>
      <c r="D13" s="75" t="s">
        <v>123</v>
      </c>
      <c r="E13" s="76" t="s">
        <v>124</v>
      </c>
      <c r="F13" s="76" t="s">
        <v>183</v>
      </c>
      <c r="G13" s="76">
        <v>244</v>
      </c>
      <c r="H13" s="85">
        <f>M13+R13+W13</f>
        <v>34032.48</v>
      </c>
      <c r="I13" s="144">
        <v>11344.4</v>
      </c>
      <c r="J13" s="144"/>
      <c r="K13" s="144"/>
      <c r="L13" s="144"/>
      <c r="M13" s="145">
        <f aca="true" t="shared" si="0" ref="M13:M22">SUM(I13:L13)</f>
        <v>11344.4</v>
      </c>
      <c r="N13" s="144">
        <v>11344.04</v>
      </c>
      <c r="O13" s="144"/>
      <c r="P13" s="144"/>
      <c r="Q13" s="144"/>
      <c r="R13" s="145">
        <f>SUM(N13:Q13)</f>
        <v>11344.04</v>
      </c>
      <c r="S13" s="144">
        <v>11344.04</v>
      </c>
      <c r="T13" s="144"/>
      <c r="U13" s="144"/>
      <c r="V13" s="144"/>
      <c r="W13" s="86">
        <f>SUM(S13:V13)</f>
        <v>11344.04</v>
      </c>
      <c r="X13" s="56"/>
    </row>
    <row r="14" spans="1:24" ht="32.25" customHeight="1">
      <c r="A14" s="54"/>
      <c r="B14" s="44"/>
      <c r="C14" s="51"/>
      <c r="D14" s="75" t="s">
        <v>123</v>
      </c>
      <c r="E14" s="76" t="s">
        <v>124</v>
      </c>
      <c r="F14" s="76" t="s">
        <v>127</v>
      </c>
      <c r="G14" s="76" t="s">
        <v>125</v>
      </c>
      <c r="H14" s="85">
        <f aca="true" t="shared" si="1" ref="H14:H23">M14+R14+W14</f>
        <v>34.0324</v>
      </c>
      <c r="I14" s="144"/>
      <c r="J14" s="144"/>
      <c r="K14" s="144">
        <v>11.3444</v>
      </c>
      <c r="L14" s="144"/>
      <c r="M14" s="145">
        <f t="shared" si="0"/>
        <v>11.3444</v>
      </c>
      <c r="N14" s="144"/>
      <c r="O14" s="144"/>
      <c r="P14" s="144">
        <v>11.344</v>
      </c>
      <c r="Q14" s="144"/>
      <c r="R14" s="145">
        <f aca="true" t="shared" si="2" ref="R14:R22">SUM(N14:Q14)</f>
        <v>11.344</v>
      </c>
      <c r="S14" s="144"/>
      <c r="T14" s="144"/>
      <c r="U14" s="144">
        <v>11.344</v>
      </c>
      <c r="V14" s="144"/>
      <c r="W14" s="86">
        <f aca="true" t="shared" si="3" ref="W14:W22">SUM(S14:V14)</f>
        <v>11.344</v>
      </c>
      <c r="X14" s="56"/>
    </row>
    <row r="15" spans="1:24" ht="36.75" customHeight="1">
      <c r="A15" s="54"/>
      <c r="B15" s="44"/>
      <c r="C15" s="51"/>
      <c r="D15" s="75" t="s">
        <v>123</v>
      </c>
      <c r="E15" s="76" t="s">
        <v>124</v>
      </c>
      <c r="F15" s="76" t="s">
        <v>128</v>
      </c>
      <c r="G15" s="76" t="s">
        <v>125</v>
      </c>
      <c r="H15" s="85">
        <f t="shared" si="1"/>
        <v>2179.762</v>
      </c>
      <c r="I15" s="144"/>
      <c r="J15" s="144"/>
      <c r="K15" s="144">
        <v>1406.162</v>
      </c>
      <c r="L15" s="144"/>
      <c r="M15" s="145">
        <f t="shared" si="0"/>
        <v>1406.162</v>
      </c>
      <c r="N15" s="144"/>
      <c r="O15" s="144"/>
      <c r="P15" s="144">
        <v>420.3</v>
      </c>
      <c r="Q15" s="144"/>
      <c r="R15" s="145">
        <f t="shared" si="2"/>
        <v>420.3</v>
      </c>
      <c r="S15" s="144"/>
      <c r="T15" s="144"/>
      <c r="U15" s="144">
        <v>353.3</v>
      </c>
      <c r="V15" s="144"/>
      <c r="W15" s="86">
        <f t="shared" si="3"/>
        <v>353.3</v>
      </c>
      <c r="X15" s="56"/>
    </row>
    <row r="16" spans="1:24" ht="36.75" customHeight="1">
      <c r="A16" s="54"/>
      <c r="B16" s="44"/>
      <c r="C16" s="51"/>
      <c r="D16" s="75" t="s">
        <v>123</v>
      </c>
      <c r="E16" s="76" t="s">
        <v>124</v>
      </c>
      <c r="F16" s="76" t="s">
        <v>185</v>
      </c>
      <c r="G16" s="76" t="s">
        <v>125</v>
      </c>
      <c r="H16" s="85">
        <f>M16+R16+W16</f>
        <v>3.5</v>
      </c>
      <c r="I16" s="144"/>
      <c r="J16" s="144"/>
      <c r="K16" s="144">
        <v>3.5</v>
      </c>
      <c r="L16" s="144"/>
      <c r="M16" s="145">
        <f>SUM(I16:L16)</f>
        <v>3.5</v>
      </c>
      <c r="N16" s="144"/>
      <c r="O16" s="144"/>
      <c r="P16" s="144"/>
      <c r="Q16" s="144"/>
      <c r="R16" s="145">
        <f>SUM(N16:Q16)</f>
        <v>0</v>
      </c>
      <c r="S16" s="144"/>
      <c r="T16" s="144"/>
      <c r="U16" s="144"/>
      <c r="V16" s="144"/>
      <c r="W16" s="86">
        <f>SUM(S16:V16)</f>
        <v>0</v>
      </c>
      <c r="X16" s="56"/>
    </row>
    <row r="17" spans="1:24" ht="111.75" customHeight="1">
      <c r="A17" s="54" t="s">
        <v>81</v>
      </c>
      <c r="B17" s="44" t="s">
        <v>129</v>
      </c>
      <c r="C17" s="51" t="s">
        <v>70</v>
      </c>
      <c r="D17" s="75"/>
      <c r="E17" s="76"/>
      <c r="F17" s="76"/>
      <c r="G17" s="76"/>
      <c r="H17" s="87"/>
      <c r="I17" s="144"/>
      <c r="J17" s="144"/>
      <c r="K17" s="144"/>
      <c r="L17" s="144"/>
      <c r="M17" s="145"/>
      <c r="N17" s="144"/>
      <c r="O17" s="144"/>
      <c r="P17" s="144"/>
      <c r="Q17" s="144"/>
      <c r="R17" s="145"/>
      <c r="S17" s="144"/>
      <c r="T17" s="144"/>
      <c r="U17" s="144"/>
      <c r="V17" s="144"/>
      <c r="W17" s="86"/>
      <c r="X17" s="56" t="s">
        <v>85</v>
      </c>
    </row>
    <row r="18" spans="1:24" ht="34.5" customHeight="1">
      <c r="A18" s="55"/>
      <c r="B18" s="44"/>
      <c r="C18" s="51"/>
      <c r="D18" s="75" t="s">
        <v>123</v>
      </c>
      <c r="E18" s="76" t="s">
        <v>124</v>
      </c>
      <c r="F18" s="76" t="s">
        <v>184</v>
      </c>
      <c r="G18" s="76" t="s">
        <v>125</v>
      </c>
      <c r="H18" s="87">
        <f>M18+R18+W18</f>
        <v>723.05331</v>
      </c>
      <c r="I18" s="144"/>
      <c r="J18" s="144"/>
      <c r="K18" s="144">
        <v>723.05331</v>
      </c>
      <c r="L18" s="144"/>
      <c r="M18" s="145">
        <f>SUM(I18:L18)</f>
        <v>723.05331</v>
      </c>
      <c r="N18" s="144"/>
      <c r="O18" s="144"/>
      <c r="P18" s="144"/>
      <c r="Q18" s="144"/>
      <c r="R18" s="145">
        <f>SUM(N18:Q18)</f>
        <v>0</v>
      </c>
      <c r="S18" s="144"/>
      <c r="T18" s="144"/>
      <c r="U18" s="144"/>
      <c r="V18" s="144"/>
      <c r="W18" s="86">
        <f>SUM(S18:V18)</f>
        <v>0</v>
      </c>
      <c r="X18" s="56"/>
    </row>
    <row r="19" spans="1:24" ht="30.75" customHeight="1">
      <c r="A19" s="55"/>
      <c r="B19" s="44"/>
      <c r="C19" s="51"/>
      <c r="D19" s="75" t="s">
        <v>123</v>
      </c>
      <c r="E19" s="76" t="s">
        <v>124</v>
      </c>
      <c r="F19" s="76" t="s">
        <v>130</v>
      </c>
      <c r="G19" s="76" t="s">
        <v>125</v>
      </c>
      <c r="H19" s="85">
        <f t="shared" si="1"/>
        <v>6868.530000000001</v>
      </c>
      <c r="I19" s="144"/>
      <c r="J19" s="144">
        <v>2289.51</v>
      </c>
      <c r="K19" s="144"/>
      <c r="L19" s="144"/>
      <c r="M19" s="145">
        <f t="shared" si="0"/>
        <v>2289.51</v>
      </c>
      <c r="N19" s="144"/>
      <c r="O19" s="144">
        <v>2289.51</v>
      </c>
      <c r="P19" s="144"/>
      <c r="Q19" s="144"/>
      <c r="R19" s="145">
        <f t="shared" si="2"/>
        <v>2289.51</v>
      </c>
      <c r="S19" s="144"/>
      <c r="T19" s="144">
        <v>2289.51</v>
      </c>
      <c r="U19" s="144"/>
      <c r="V19" s="144"/>
      <c r="W19" s="86">
        <f t="shared" si="3"/>
        <v>2289.51</v>
      </c>
      <c r="X19" s="52"/>
    </row>
    <row r="20" spans="1:24" ht="142.5" customHeight="1">
      <c r="A20" s="55" t="s">
        <v>82</v>
      </c>
      <c r="B20" s="50" t="s">
        <v>131</v>
      </c>
      <c r="C20" s="51" t="s">
        <v>70</v>
      </c>
      <c r="D20" s="88"/>
      <c r="E20" s="88"/>
      <c r="F20" s="88"/>
      <c r="G20" s="88"/>
      <c r="H20" s="85"/>
      <c r="I20" s="144"/>
      <c r="J20" s="144"/>
      <c r="K20" s="144"/>
      <c r="L20" s="144"/>
      <c r="M20" s="145"/>
      <c r="N20" s="144"/>
      <c r="O20" s="144"/>
      <c r="P20" s="144"/>
      <c r="Q20" s="144"/>
      <c r="R20" s="145"/>
      <c r="S20" s="144"/>
      <c r="T20" s="144"/>
      <c r="U20" s="144"/>
      <c r="V20" s="144"/>
      <c r="W20" s="86">
        <f t="shared" si="3"/>
        <v>0</v>
      </c>
      <c r="X20" s="52" t="s">
        <v>84</v>
      </c>
    </row>
    <row r="21" spans="1:24" ht="33.75" customHeight="1">
      <c r="A21" s="55"/>
      <c r="B21" s="50"/>
      <c r="C21" s="51"/>
      <c r="D21" s="75" t="s">
        <v>123</v>
      </c>
      <c r="E21" s="76" t="s">
        <v>124</v>
      </c>
      <c r="F21" s="76" t="s">
        <v>186</v>
      </c>
      <c r="G21" s="76" t="s">
        <v>125</v>
      </c>
      <c r="H21" s="85">
        <f>M21+R21+W21</f>
        <v>3055.44</v>
      </c>
      <c r="I21" s="144">
        <v>3055.44</v>
      </c>
      <c r="J21" s="144"/>
      <c r="K21" s="144"/>
      <c r="L21" s="144"/>
      <c r="M21" s="145">
        <f>SUM(I21:L21)</f>
        <v>3055.44</v>
      </c>
      <c r="N21" s="144"/>
      <c r="O21" s="144"/>
      <c r="P21" s="144"/>
      <c r="Q21" s="144"/>
      <c r="R21" s="145">
        <f>SUM(N21:Q21)</f>
        <v>0</v>
      </c>
      <c r="S21" s="144"/>
      <c r="T21" s="144"/>
      <c r="U21" s="144"/>
      <c r="V21" s="144"/>
      <c r="W21" s="86">
        <f>SUM(S21:V21)</f>
        <v>0</v>
      </c>
      <c r="X21" s="52"/>
    </row>
    <row r="22" spans="1:24" ht="26.25">
      <c r="A22" s="55"/>
      <c r="B22" s="60"/>
      <c r="C22" s="51"/>
      <c r="D22" s="75" t="s">
        <v>123</v>
      </c>
      <c r="E22" s="76" t="s">
        <v>124</v>
      </c>
      <c r="F22" s="76" t="s">
        <v>132</v>
      </c>
      <c r="G22" s="76" t="s">
        <v>125</v>
      </c>
      <c r="H22" s="85">
        <f t="shared" si="1"/>
        <v>305.544</v>
      </c>
      <c r="I22" s="144"/>
      <c r="J22" s="144"/>
      <c r="K22" s="144">
        <v>305.544</v>
      </c>
      <c r="L22" s="144"/>
      <c r="M22" s="145">
        <f t="shared" si="0"/>
        <v>305.544</v>
      </c>
      <c r="N22" s="144"/>
      <c r="O22" s="144"/>
      <c r="P22" s="144"/>
      <c r="Q22" s="144"/>
      <c r="R22" s="145">
        <f t="shared" si="2"/>
        <v>0</v>
      </c>
      <c r="S22" s="144"/>
      <c r="T22" s="144"/>
      <c r="U22" s="144"/>
      <c r="V22" s="144"/>
      <c r="W22" s="86">
        <f t="shared" si="3"/>
        <v>0</v>
      </c>
      <c r="X22" s="52"/>
    </row>
    <row r="23" spans="1:24" ht="80.25" customHeight="1">
      <c r="A23" s="45"/>
      <c r="B23" s="46" t="s">
        <v>71</v>
      </c>
      <c r="C23" s="89" t="s">
        <v>70</v>
      </c>
      <c r="D23" s="90" t="s">
        <v>123</v>
      </c>
      <c r="E23" s="91" t="s">
        <v>124</v>
      </c>
      <c r="F23" s="47"/>
      <c r="G23" s="47"/>
      <c r="H23" s="92">
        <f t="shared" si="1"/>
        <v>47202.34170999999</v>
      </c>
      <c r="I23" s="57">
        <f>SUM(I12:I22)</f>
        <v>14399.84</v>
      </c>
      <c r="J23" s="57">
        <f>SUM(J12:J22)</f>
        <v>2289.51</v>
      </c>
      <c r="K23" s="57">
        <f>SUM(K12:K22)</f>
        <v>2449.60371</v>
      </c>
      <c r="L23" s="93">
        <f>SUM(L12:L22)</f>
        <v>0</v>
      </c>
      <c r="M23" s="57">
        <f>SUM(I23:L23)</f>
        <v>19138.953709999998</v>
      </c>
      <c r="N23" s="57">
        <f>SUM(N12:N22)</f>
        <v>11344.04</v>
      </c>
      <c r="O23" s="57">
        <f>SUM(O12:O22)</f>
        <v>2289.51</v>
      </c>
      <c r="P23" s="57">
        <f>SUM(P12:P22)</f>
        <v>431.644</v>
      </c>
      <c r="Q23" s="93">
        <f>SUM(Q12:Q22)</f>
        <v>0</v>
      </c>
      <c r="R23" s="57">
        <f>SUM(R12:R20)</f>
        <v>14065.194</v>
      </c>
      <c r="S23" s="57">
        <f>SUM(S12:S22)</f>
        <v>11344.04</v>
      </c>
      <c r="T23" s="57">
        <f>SUM(T12:T22)</f>
        <v>2289.51</v>
      </c>
      <c r="U23" s="57">
        <f>SUM(U12:U22)</f>
        <v>364.644</v>
      </c>
      <c r="V23" s="93">
        <f>SUM(V12:V22)</f>
        <v>0</v>
      </c>
      <c r="W23" s="57">
        <f>SUM(W12:W20)</f>
        <v>13998.194</v>
      </c>
      <c r="X23" s="49"/>
    </row>
    <row r="24" spans="14:24" ht="24.75" customHeight="1"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17" ht="18.75" customHeight="1">
      <c r="A25" s="187" t="s">
        <v>133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</row>
    <row r="26" spans="1:15" ht="71.2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</row>
    <row r="27" spans="1:15" ht="71.2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</row>
    <row r="28" spans="1:15" ht="71.25" customHeight="1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</row>
    <row r="29" spans="1:15" ht="71.25" customHeight="1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</row>
    <row r="30" spans="1:13" ht="71.25" customHeight="1">
      <c r="A30" s="22"/>
      <c r="B30" s="69"/>
      <c r="C30" s="69"/>
      <c r="D30" s="69"/>
      <c r="E30" s="69"/>
      <c r="F30" s="69"/>
      <c r="G30" s="69"/>
      <c r="H30" s="69"/>
      <c r="I30" s="22"/>
      <c r="J30" s="22"/>
      <c r="K30" s="22"/>
      <c r="L30" s="22"/>
      <c r="M30" s="22"/>
    </row>
  </sheetData>
  <sheetProtection/>
  <mergeCells count="34">
    <mergeCell ref="A26:O26"/>
    <mergeCell ref="A27:O29"/>
    <mergeCell ref="A9:X9"/>
    <mergeCell ref="A10:X10"/>
    <mergeCell ref="A11:X11"/>
    <mergeCell ref="A25:Q25"/>
    <mergeCell ref="X4:X7"/>
    <mergeCell ref="I5:M5"/>
    <mergeCell ref="N5:R5"/>
    <mergeCell ref="S5:W5"/>
    <mergeCell ref="I6:I7"/>
    <mergeCell ref="J6:J7"/>
    <mergeCell ref="K6:K7"/>
    <mergeCell ref="L6:L7"/>
    <mergeCell ref="N6:N7"/>
    <mergeCell ref="O6:O7"/>
    <mergeCell ref="N4:R4"/>
    <mergeCell ref="S4:W4"/>
    <mergeCell ref="P6:P7"/>
    <mergeCell ref="Q6:Q7"/>
    <mergeCell ref="S6:S7"/>
    <mergeCell ref="T6:T7"/>
    <mergeCell ref="U6:U7"/>
    <mergeCell ref="V6:V7"/>
    <mergeCell ref="I1:M2"/>
    <mergeCell ref="N1:N2"/>
    <mergeCell ref="R1:X1"/>
    <mergeCell ref="A3:W3"/>
    <mergeCell ref="H4:H6"/>
    <mergeCell ref="I4:M4"/>
    <mergeCell ref="A4:A7"/>
    <mergeCell ref="B4:B7"/>
    <mergeCell ref="C4:C7"/>
    <mergeCell ref="D4:G6"/>
  </mergeCells>
  <printOptions/>
  <pageMargins left="0.23" right="0.2" top="0.42" bottom="0.73" header="0.24" footer="0.35"/>
  <pageSetup fitToHeight="1" fitToWidth="1" horizontalDpi="600" verticalDpi="600" orientation="landscape" paperSize="9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7"/>
  <sheetViews>
    <sheetView view="pageBreakPreview" zoomScale="50" zoomScaleNormal="50" zoomScaleSheetLayoutView="50" zoomScalePageLayoutView="0" workbookViewId="0" topLeftCell="A1">
      <selection activeCell="F1" sqref="F1:K1"/>
    </sheetView>
  </sheetViews>
  <sheetFormatPr defaultColWidth="14.7109375" defaultRowHeight="39" customHeight="1"/>
  <cols>
    <col min="1" max="1" width="8.140625" style="4" customWidth="1"/>
    <col min="2" max="2" width="97.421875" style="2" customWidth="1"/>
    <col min="3" max="3" width="20.7109375" style="2" customWidth="1"/>
    <col min="4" max="4" width="55.28125" style="2" customWidth="1"/>
    <col min="5" max="5" width="21.57421875" style="2" customWidth="1"/>
    <col min="6" max="7" width="23.7109375" style="2" customWidth="1"/>
    <col min="8" max="8" width="23.28125" style="2" customWidth="1"/>
    <col min="9" max="9" width="24.28125" style="2" customWidth="1"/>
    <col min="10" max="10" width="20.8515625" style="1" customWidth="1"/>
    <col min="11" max="11" width="39.140625" style="1" customWidth="1"/>
    <col min="12" max="25" width="9.140625" style="1" customWidth="1"/>
    <col min="26" max="251" width="9.140625" style="2" customWidth="1"/>
    <col min="252" max="252" width="7.7109375" style="2" customWidth="1"/>
    <col min="253" max="253" width="21.57421875" style="2" customWidth="1"/>
    <col min="254" max="254" width="72.57421875" style="2" customWidth="1"/>
    <col min="255" max="16384" width="14.7109375" style="2" customWidth="1"/>
  </cols>
  <sheetData>
    <row r="1" spans="1:15" ht="87.75" customHeight="1">
      <c r="A1" s="21"/>
      <c r="B1" s="23"/>
      <c r="C1" s="23"/>
      <c r="D1" s="23"/>
      <c r="E1" s="18"/>
      <c r="F1" s="163" t="s">
        <v>194</v>
      </c>
      <c r="G1" s="163"/>
      <c r="H1" s="163"/>
      <c r="I1" s="163"/>
      <c r="J1" s="163"/>
      <c r="K1" s="163"/>
      <c r="N1" s="209"/>
      <c r="O1" s="209"/>
    </row>
    <row r="2" spans="1:11" ht="70.5" customHeight="1">
      <c r="A2" s="199" t="s">
        <v>159</v>
      </c>
      <c r="B2" s="199"/>
      <c r="C2" s="199"/>
      <c r="D2" s="199"/>
      <c r="E2" s="199"/>
      <c r="F2" s="199"/>
      <c r="G2" s="199"/>
      <c r="H2" s="199"/>
      <c r="I2" s="199"/>
      <c r="J2" s="22"/>
      <c r="K2" s="22"/>
    </row>
    <row r="3" spans="1:11" ht="189.75" customHeight="1">
      <c r="A3" s="3" t="s">
        <v>7</v>
      </c>
      <c r="B3" s="3" t="s">
        <v>160</v>
      </c>
      <c r="C3" s="3" t="s">
        <v>0</v>
      </c>
      <c r="D3" s="3" t="s">
        <v>1</v>
      </c>
      <c r="E3" s="3" t="s">
        <v>161</v>
      </c>
      <c r="F3" s="3" t="s">
        <v>162</v>
      </c>
      <c r="G3" s="3" t="s">
        <v>163</v>
      </c>
      <c r="H3" s="3" t="s">
        <v>164</v>
      </c>
      <c r="I3" s="3" t="s">
        <v>165</v>
      </c>
      <c r="J3" s="3" t="s">
        <v>8</v>
      </c>
      <c r="K3" s="3" t="s">
        <v>166</v>
      </c>
    </row>
    <row r="4" spans="1:11" ht="38.25" customHeight="1">
      <c r="A4" s="210" t="s">
        <v>115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48.75" customHeight="1">
      <c r="A5" s="208" t="s">
        <v>77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1:11" ht="120.75" customHeight="1">
      <c r="A6" s="113">
        <v>1</v>
      </c>
      <c r="B6" s="52" t="s">
        <v>74</v>
      </c>
      <c r="C6" s="53" t="s">
        <v>72</v>
      </c>
      <c r="D6" s="53" t="s">
        <v>73</v>
      </c>
      <c r="E6" s="39">
        <v>58.4</v>
      </c>
      <c r="F6" s="39">
        <v>58.4</v>
      </c>
      <c r="G6" s="39">
        <v>58.4</v>
      </c>
      <c r="H6" s="39">
        <v>58.4</v>
      </c>
      <c r="I6" s="39">
        <v>58.4</v>
      </c>
      <c r="J6" s="39">
        <v>0.7</v>
      </c>
      <c r="K6" s="111" t="s">
        <v>167</v>
      </c>
    </row>
    <row r="7" spans="1:11" ht="144.75" customHeight="1">
      <c r="A7" s="113">
        <v>2</v>
      </c>
      <c r="B7" s="52" t="s">
        <v>168</v>
      </c>
      <c r="C7" s="53" t="s">
        <v>72</v>
      </c>
      <c r="D7" s="53" t="s">
        <v>169</v>
      </c>
      <c r="E7" s="39"/>
      <c r="F7" s="39">
        <v>7.3</v>
      </c>
      <c r="G7" s="39">
        <v>7.3</v>
      </c>
      <c r="H7" s="39"/>
      <c r="I7" s="39"/>
      <c r="J7" s="39">
        <v>0.3</v>
      </c>
      <c r="K7" s="111" t="s">
        <v>170</v>
      </c>
    </row>
  </sheetData>
  <sheetProtection/>
  <mergeCells count="5">
    <mergeCell ref="A5:K5"/>
    <mergeCell ref="F1:K1"/>
    <mergeCell ref="N1:O1"/>
    <mergeCell ref="A2:I2"/>
    <mergeCell ref="A4:K4"/>
  </mergeCells>
  <printOptions/>
  <pageMargins left="0.39" right="0.29" top="1" bottom="1" header="0.5" footer="0.5"/>
  <pageSetup fitToHeight="1" fitToWidth="1"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X27"/>
  <sheetViews>
    <sheetView view="pageBreakPreview" zoomScale="40" zoomScaleNormal="50" zoomScaleSheetLayoutView="40" zoomScalePageLayoutView="0" workbookViewId="0" topLeftCell="D1">
      <selection activeCell="I16" sqref="I16"/>
    </sheetView>
  </sheetViews>
  <sheetFormatPr defaultColWidth="14.7109375" defaultRowHeight="15"/>
  <cols>
    <col min="1" max="1" width="15.28125" style="2" customWidth="1"/>
    <col min="2" max="2" width="71.57421875" style="4" customWidth="1"/>
    <col min="3" max="3" width="31.00390625" style="4" customWidth="1"/>
    <col min="4" max="4" width="10.7109375" style="4" customWidth="1"/>
    <col min="5" max="5" width="11.8515625" style="4" customWidth="1"/>
    <col min="6" max="6" width="18.57421875" style="4" customWidth="1"/>
    <col min="7" max="7" width="11.28125" style="4" customWidth="1"/>
    <col min="8" max="8" width="29.28125" style="4" customWidth="1"/>
    <col min="9" max="9" width="21.8515625" style="2" customWidth="1"/>
    <col min="10" max="10" width="27.7109375" style="2" customWidth="1"/>
    <col min="11" max="11" width="26.8515625" style="2" customWidth="1"/>
    <col min="12" max="12" width="10.8515625" style="2" customWidth="1"/>
    <col min="13" max="13" width="30.421875" style="2" customWidth="1"/>
    <col min="14" max="14" width="17.421875" style="1" customWidth="1"/>
    <col min="15" max="15" width="18.00390625" style="1" customWidth="1"/>
    <col min="16" max="16" width="28.28125" style="1" customWidth="1"/>
    <col min="17" max="17" width="10.140625" style="1" customWidth="1"/>
    <col min="18" max="18" width="27.28125" style="1" customWidth="1"/>
    <col min="19" max="19" width="16.00390625" style="1" customWidth="1"/>
    <col min="20" max="20" width="17.7109375" style="1" customWidth="1"/>
    <col min="21" max="21" width="29.28125" style="1" customWidth="1"/>
    <col min="22" max="22" width="11.28125" style="1" customWidth="1"/>
    <col min="23" max="23" width="30.421875" style="1" customWidth="1"/>
    <col min="24" max="24" width="52.7109375" style="1" customWidth="1"/>
    <col min="25" max="250" width="9.140625" style="2" customWidth="1"/>
    <col min="251" max="251" width="7.7109375" style="2" customWidth="1"/>
    <col min="252" max="252" width="21.57421875" style="2" customWidth="1"/>
    <col min="253" max="253" width="72.57421875" style="2" customWidth="1"/>
    <col min="254" max="16384" width="14.7109375" style="2" customWidth="1"/>
  </cols>
  <sheetData>
    <row r="1" spans="1:24" ht="82.5" customHeight="1">
      <c r="A1" s="23"/>
      <c r="B1" s="21"/>
      <c r="C1" s="21"/>
      <c r="D1" s="21"/>
      <c r="E1" s="21"/>
      <c r="F1" s="21"/>
      <c r="G1" s="21"/>
      <c r="H1" s="21"/>
      <c r="I1" s="163"/>
      <c r="J1" s="163"/>
      <c r="K1" s="163"/>
      <c r="L1" s="163"/>
      <c r="M1" s="163"/>
      <c r="N1" s="163"/>
      <c r="O1" s="22"/>
      <c r="P1" s="18"/>
      <c r="Q1" s="18"/>
      <c r="R1" s="18"/>
      <c r="S1" s="163" t="s">
        <v>195</v>
      </c>
      <c r="T1" s="163"/>
      <c r="U1" s="163"/>
      <c r="V1" s="163"/>
      <c r="W1" s="163"/>
      <c r="X1" s="163"/>
    </row>
    <row r="2" spans="1:24" ht="26.25">
      <c r="A2" s="23"/>
      <c r="B2" s="21"/>
      <c r="C2" s="21"/>
      <c r="D2" s="21"/>
      <c r="E2" s="21"/>
      <c r="F2" s="21"/>
      <c r="G2" s="21"/>
      <c r="H2" s="21"/>
      <c r="I2" s="163"/>
      <c r="J2" s="163"/>
      <c r="K2" s="163"/>
      <c r="L2" s="163"/>
      <c r="M2" s="163"/>
      <c r="N2" s="163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26.25">
      <c r="A3" s="164" t="s">
        <v>67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22"/>
    </row>
    <row r="4" spans="1:24" ht="26.25">
      <c r="A4" s="171" t="s">
        <v>28</v>
      </c>
      <c r="B4" s="171" t="s">
        <v>75</v>
      </c>
      <c r="C4" s="171" t="s">
        <v>76</v>
      </c>
      <c r="D4" s="178" t="s">
        <v>56</v>
      </c>
      <c r="E4" s="179"/>
      <c r="F4" s="179"/>
      <c r="G4" s="180"/>
      <c r="H4" s="171" t="s">
        <v>23</v>
      </c>
      <c r="I4" s="166" t="s">
        <v>24</v>
      </c>
      <c r="J4" s="166"/>
      <c r="K4" s="166"/>
      <c r="L4" s="166"/>
      <c r="M4" s="166"/>
      <c r="N4" s="166" t="s">
        <v>25</v>
      </c>
      <c r="O4" s="166"/>
      <c r="P4" s="166"/>
      <c r="Q4" s="166"/>
      <c r="R4" s="166"/>
      <c r="S4" s="166" t="s">
        <v>113</v>
      </c>
      <c r="T4" s="166"/>
      <c r="U4" s="166"/>
      <c r="V4" s="166"/>
      <c r="W4" s="166"/>
      <c r="X4" s="171" t="s">
        <v>30</v>
      </c>
    </row>
    <row r="5" spans="1:24" ht="26.25">
      <c r="A5" s="173"/>
      <c r="B5" s="173"/>
      <c r="C5" s="173"/>
      <c r="D5" s="181"/>
      <c r="E5" s="182"/>
      <c r="F5" s="182"/>
      <c r="G5" s="183"/>
      <c r="H5" s="173"/>
      <c r="I5" s="168" t="s">
        <v>32</v>
      </c>
      <c r="J5" s="169"/>
      <c r="K5" s="169"/>
      <c r="L5" s="169"/>
      <c r="M5" s="170"/>
      <c r="N5" s="168" t="s">
        <v>32</v>
      </c>
      <c r="O5" s="169"/>
      <c r="P5" s="169"/>
      <c r="Q5" s="169"/>
      <c r="R5" s="170"/>
      <c r="S5" s="168" t="s">
        <v>32</v>
      </c>
      <c r="T5" s="169"/>
      <c r="U5" s="169"/>
      <c r="V5" s="169"/>
      <c r="W5" s="170"/>
      <c r="X5" s="173"/>
    </row>
    <row r="6" spans="1:24" ht="78.75">
      <c r="A6" s="173"/>
      <c r="B6" s="173"/>
      <c r="C6" s="173"/>
      <c r="D6" s="184"/>
      <c r="E6" s="185"/>
      <c r="F6" s="185"/>
      <c r="G6" s="186"/>
      <c r="H6" s="172"/>
      <c r="I6" s="171" t="s">
        <v>20</v>
      </c>
      <c r="J6" s="171" t="s">
        <v>21</v>
      </c>
      <c r="K6" s="171" t="s">
        <v>19</v>
      </c>
      <c r="L6" s="171" t="s">
        <v>22</v>
      </c>
      <c r="M6" s="3" t="s">
        <v>26</v>
      </c>
      <c r="N6" s="171" t="s">
        <v>20</v>
      </c>
      <c r="O6" s="171" t="s">
        <v>21</v>
      </c>
      <c r="P6" s="171" t="s">
        <v>19</v>
      </c>
      <c r="Q6" s="171" t="s">
        <v>22</v>
      </c>
      <c r="R6" s="3" t="s">
        <v>27</v>
      </c>
      <c r="S6" s="171" t="s">
        <v>20</v>
      </c>
      <c r="T6" s="171" t="s">
        <v>21</v>
      </c>
      <c r="U6" s="171" t="s">
        <v>19</v>
      </c>
      <c r="V6" s="171" t="s">
        <v>22</v>
      </c>
      <c r="W6" s="3" t="s">
        <v>118</v>
      </c>
      <c r="X6" s="173"/>
    </row>
    <row r="7" spans="1:24" ht="52.5">
      <c r="A7" s="172"/>
      <c r="B7" s="172"/>
      <c r="C7" s="172"/>
      <c r="D7" s="41" t="s">
        <v>31</v>
      </c>
      <c r="E7" s="41" t="s">
        <v>57</v>
      </c>
      <c r="F7" s="41" t="s">
        <v>58</v>
      </c>
      <c r="G7" s="41" t="s">
        <v>59</v>
      </c>
      <c r="H7" s="40" t="s">
        <v>63</v>
      </c>
      <c r="I7" s="172"/>
      <c r="J7" s="172"/>
      <c r="K7" s="172"/>
      <c r="L7" s="172"/>
      <c r="M7" s="3" t="s">
        <v>62</v>
      </c>
      <c r="N7" s="172"/>
      <c r="O7" s="172"/>
      <c r="P7" s="172"/>
      <c r="Q7" s="172"/>
      <c r="R7" s="3" t="s">
        <v>60</v>
      </c>
      <c r="S7" s="172"/>
      <c r="T7" s="172"/>
      <c r="U7" s="172"/>
      <c r="V7" s="172"/>
      <c r="W7" s="3" t="s">
        <v>61</v>
      </c>
      <c r="X7" s="172"/>
    </row>
    <row r="8" spans="1:24" ht="26.25">
      <c r="A8" s="42">
        <v>1</v>
      </c>
      <c r="B8" s="3">
        <v>2</v>
      </c>
      <c r="C8" s="43">
        <v>3</v>
      </c>
      <c r="D8" s="3">
        <v>4</v>
      </c>
      <c r="E8" s="3">
        <v>5</v>
      </c>
      <c r="F8" s="3">
        <v>6</v>
      </c>
      <c r="G8" s="3">
        <v>7</v>
      </c>
      <c r="H8" s="40">
        <v>8</v>
      </c>
      <c r="I8" s="14">
        <v>9</v>
      </c>
      <c r="J8" s="3">
        <v>10</v>
      </c>
      <c r="K8" s="3">
        <v>11</v>
      </c>
      <c r="L8" s="3">
        <v>12</v>
      </c>
      <c r="M8" s="3">
        <v>13</v>
      </c>
      <c r="N8" s="14">
        <v>14</v>
      </c>
      <c r="O8" s="3">
        <v>15</v>
      </c>
      <c r="P8" s="3">
        <v>16</v>
      </c>
      <c r="Q8" s="3">
        <v>17</v>
      </c>
      <c r="R8" s="3">
        <v>18</v>
      </c>
      <c r="S8" s="14">
        <v>19</v>
      </c>
      <c r="T8" s="3">
        <v>20</v>
      </c>
      <c r="U8" s="3">
        <v>21</v>
      </c>
      <c r="V8" s="3">
        <v>22</v>
      </c>
      <c r="W8" s="3">
        <v>23</v>
      </c>
      <c r="X8" s="42">
        <v>24</v>
      </c>
    </row>
    <row r="9" spans="1:24" ht="45.75" customHeight="1">
      <c r="A9" s="174" t="s">
        <v>134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6"/>
    </row>
    <row r="10" spans="1:24" ht="25.5">
      <c r="A10" s="174" t="s">
        <v>86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</row>
    <row r="11" spans="1:24" ht="26.25">
      <c r="A11" s="58" t="s">
        <v>79</v>
      </c>
      <c r="B11" s="174" t="s">
        <v>87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6"/>
    </row>
    <row r="12" spans="1:24" ht="105">
      <c r="A12" s="58" t="s">
        <v>80</v>
      </c>
      <c r="B12" s="146" t="s">
        <v>88</v>
      </c>
      <c r="C12" s="147" t="s">
        <v>70</v>
      </c>
      <c r="D12" s="148" t="s">
        <v>123</v>
      </c>
      <c r="E12" s="148" t="s">
        <v>135</v>
      </c>
      <c r="F12" s="148" t="s">
        <v>136</v>
      </c>
      <c r="G12" s="148" t="s">
        <v>137</v>
      </c>
      <c r="H12" s="149">
        <f>M12+R12+W12</f>
        <v>35134.89</v>
      </c>
      <c r="I12" s="137"/>
      <c r="J12" s="137"/>
      <c r="K12" s="137">
        <v>11711.63</v>
      </c>
      <c r="L12" s="137"/>
      <c r="M12" s="137">
        <f>SUM(I12:L12)</f>
        <v>11711.63</v>
      </c>
      <c r="N12" s="137"/>
      <c r="O12" s="137"/>
      <c r="P12" s="137">
        <v>11711.63</v>
      </c>
      <c r="Q12" s="137"/>
      <c r="R12" s="137">
        <f>SUM(N12:Q12)</f>
        <v>11711.63</v>
      </c>
      <c r="S12" s="137"/>
      <c r="T12" s="137"/>
      <c r="U12" s="137">
        <v>11711.63</v>
      </c>
      <c r="V12" s="137"/>
      <c r="W12" s="137">
        <f>SUM(S12:V12)</f>
        <v>11711.63</v>
      </c>
      <c r="X12" s="150" t="s">
        <v>89</v>
      </c>
    </row>
    <row r="13" spans="1:24" ht="26.25">
      <c r="A13" s="58" t="s">
        <v>90</v>
      </c>
      <c r="B13" s="190" t="s">
        <v>91</v>
      </c>
      <c r="C13" s="191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3"/>
    </row>
    <row r="14" spans="1:24" ht="131.25">
      <c r="A14" s="58" t="s">
        <v>92</v>
      </c>
      <c r="B14" s="151" t="s">
        <v>182</v>
      </c>
      <c r="C14" s="152" t="s">
        <v>70</v>
      </c>
      <c r="D14" s="153" t="s">
        <v>123</v>
      </c>
      <c r="E14" s="154" t="s">
        <v>135</v>
      </c>
      <c r="F14" s="154" t="s">
        <v>138</v>
      </c>
      <c r="G14" s="154" t="s">
        <v>137</v>
      </c>
      <c r="H14" s="137">
        <f>M14+R14+W14</f>
        <v>34006.731</v>
      </c>
      <c r="I14" s="137"/>
      <c r="J14" s="137"/>
      <c r="K14" s="137">
        <v>11051.391</v>
      </c>
      <c r="L14" s="137"/>
      <c r="M14" s="137">
        <f>SUM(I14:L14)</f>
        <v>11051.391</v>
      </c>
      <c r="N14" s="139"/>
      <c r="O14" s="139"/>
      <c r="P14" s="139">
        <v>11477.67</v>
      </c>
      <c r="Q14" s="139"/>
      <c r="R14" s="139">
        <f>SUM(N14:Q14)</f>
        <v>11477.67</v>
      </c>
      <c r="S14" s="139"/>
      <c r="T14" s="139"/>
      <c r="U14" s="139">
        <v>11477.67</v>
      </c>
      <c r="V14" s="139"/>
      <c r="W14" s="139">
        <f>SUM(S14:V14)</f>
        <v>11477.67</v>
      </c>
      <c r="X14" s="150" t="s">
        <v>93</v>
      </c>
    </row>
    <row r="15" spans="1:24" ht="131.25">
      <c r="A15" s="58" t="s">
        <v>94</v>
      </c>
      <c r="B15" s="151" t="s">
        <v>150</v>
      </c>
      <c r="C15" s="152" t="s">
        <v>70</v>
      </c>
      <c r="D15" s="153" t="s">
        <v>123</v>
      </c>
      <c r="E15" s="154" t="s">
        <v>135</v>
      </c>
      <c r="F15" s="154" t="s">
        <v>139</v>
      </c>
      <c r="G15" s="154" t="s">
        <v>137</v>
      </c>
      <c r="H15" s="137">
        <f>M15+R15+W15</f>
        <v>8947.8</v>
      </c>
      <c r="I15" s="137"/>
      <c r="J15" s="137"/>
      <c r="K15" s="137">
        <v>2982.6</v>
      </c>
      <c r="L15" s="137"/>
      <c r="M15" s="137">
        <f>SUM(I15:L15)</f>
        <v>2982.6</v>
      </c>
      <c r="N15" s="139"/>
      <c r="O15" s="139"/>
      <c r="P15" s="139">
        <v>2982.6</v>
      </c>
      <c r="Q15" s="139"/>
      <c r="R15" s="139">
        <f>SUM(N15:Q15)</f>
        <v>2982.6</v>
      </c>
      <c r="S15" s="139"/>
      <c r="T15" s="139"/>
      <c r="U15" s="139">
        <v>2982.6</v>
      </c>
      <c r="V15" s="139"/>
      <c r="W15" s="139">
        <f>SUM(S15:V15)</f>
        <v>2982.6</v>
      </c>
      <c r="X15" s="150" t="s">
        <v>95</v>
      </c>
    </row>
    <row r="16" spans="1:24" ht="211.5" customHeight="1">
      <c r="A16" s="97" t="s">
        <v>96</v>
      </c>
      <c r="B16" s="155" t="s">
        <v>97</v>
      </c>
      <c r="C16" s="156" t="s">
        <v>70</v>
      </c>
      <c r="D16" s="157" t="s">
        <v>123</v>
      </c>
      <c r="E16" s="158" t="s">
        <v>140</v>
      </c>
      <c r="F16" s="158" t="s">
        <v>141</v>
      </c>
      <c r="G16" s="158" t="s">
        <v>137</v>
      </c>
      <c r="H16" s="140">
        <f>M16+R16+W16</f>
        <v>700</v>
      </c>
      <c r="I16" s="140"/>
      <c r="J16" s="140"/>
      <c r="K16" s="140">
        <v>700</v>
      </c>
      <c r="L16" s="140"/>
      <c r="M16" s="140">
        <f>SUM(I16:L16)</f>
        <v>700</v>
      </c>
      <c r="N16" s="141"/>
      <c r="O16" s="141"/>
      <c r="P16" s="141"/>
      <c r="Q16" s="141"/>
      <c r="R16" s="141">
        <f>SUM(N16:Q16)</f>
        <v>0</v>
      </c>
      <c r="S16" s="141"/>
      <c r="T16" s="141"/>
      <c r="U16" s="141"/>
      <c r="V16" s="141"/>
      <c r="W16" s="141">
        <f>SUM(S16:V16)</f>
        <v>0</v>
      </c>
      <c r="X16" s="159" t="s">
        <v>98</v>
      </c>
    </row>
    <row r="17" spans="1:24" ht="109.5" customHeight="1">
      <c r="A17" s="58" t="s">
        <v>142</v>
      </c>
      <c r="B17" s="152" t="s">
        <v>143</v>
      </c>
      <c r="C17" s="156" t="s">
        <v>70</v>
      </c>
      <c r="D17" s="154" t="s">
        <v>123</v>
      </c>
      <c r="E17" s="154" t="s">
        <v>135</v>
      </c>
      <c r="F17" s="154" t="s">
        <v>144</v>
      </c>
      <c r="G17" s="154" t="s">
        <v>137</v>
      </c>
      <c r="H17" s="137">
        <f>M17+R17+W17</f>
        <v>1000</v>
      </c>
      <c r="I17" s="137"/>
      <c r="J17" s="137"/>
      <c r="K17" s="137">
        <v>1000</v>
      </c>
      <c r="L17" s="137"/>
      <c r="M17" s="137">
        <f>SUM(I17:L17)</f>
        <v>1000</v>
      </c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50"/>
    </row>
    <row r="18" spans="1:24" ht="26.25">
      <c r="A18" s="58" t="s">
        <v>99</v>
      </c>
      <c r="B18" s="194" t="s">
        <v>100</v>
      </c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7"/>
    </row>
    <row r="19" spans="1:24" ht="84" customHeight="1">
      <c r="A19" s="58" t="s">
        <v>101</v>
      </c>
      <c r="B19" s="151" t="s">
        <v>145</v>
      </c>
      <c r="C19" s="156" t="s">
        <v>70</v>
      </c>
      <c r="D19" s="153" t="s">
        <v>123</v>
      </c>
      <c r="E19" s="154" t="s">
        <v>135</v>
      </c>
      <c r="F19" s="154" t="s">
        <v>147</v>
      </c>
      <c r="G19" s="154" t="s">
        <v>125</v>
      </c>
      <c r="H19" s="137">
        <f>M19+R19+W19</f>
        <v>13500</v>
      </c>
      <c r="I19" s="137"/>
      <c r="J19" s="137">
        <v>13500</v>
      </c>
      <c r="K19" s="137"/>
      <c r="L19" s="137"/>
      <c r="M19" s="137">
        <f>SUM(I19:L19)</f>
        <v>13500</v>
      </c>
      <c r="N19" s="139"/>
      <c r="O19" s="139"/>
      <c r="P19" s="139"/>
      <c r="Q19" s="139"/>
      <c r="R19" s="139">
        <f>SUM(N19:Q19)</f>
        <v>0</v>
      </c>
      <c r="S19" s="139"/>
      <c r="T19" s="139"/>
      <c r="U19" s="139"/>
      <c r="V19" s="139"/>
      <c r="W19" s="139">
        <f>SUM(S19:V19)</f>
        <v>0</v>
      </c>
      <c r="X19" s="150" t="s">
        <v>146</v>
      </c>
    </row>
    <row r="20" spans="1:24" ht="76.5" customHeight="1">
      <c r="A20" s="99"/>
      <c r="B20" s="100" t="s">
        <v>71</v>
      </c>
      <c r="C20" s="101" t="s">
        <v>70</v>
      </c>
      <c r="D20" s="102" t="s">
        <v>123</v>
      </c>
      <c r="E20" s="101" t="s">
        <v>135</v>
      </c>
      <c r="F20" s="101"/>
      <c r="G20" s="101"/>
      <c r="H20" s="62">
        <f>M20+R20+W20</f>
        <v>93289.42099999999</v>
      </c>
      <c r="I20" s="62">
        <f>I12+I14+I15+I16+I17+I19</f>
        <v>0</v>
      </c>
      <c r="J20" s="62">
        <f>J12+J14+J15+J16+J17+J19</f>
        <v>13500</v>
      </c>
      <c r="K20" s="119">
        <f>K12+K14+K15+K16+K17+K19</f>
        <v>27445.621</v>
      </c>
      <c r="L20" s="62">
        <f>L12+L14+L15+L16+L17+L19</f>
        <v>0</v>
      </c>
      <c r="M20" s="119">
        <f>SUM(I20:L20)</f>
        <v>40945.621</v>
      </c>
      <c r="N20" s="119">
        <f>N12+N14+N15+N16+N17+N19</f>
        <v>0</v>
      </c>
      <c r="O20" s="119">
        <f>O12+O14+O15+O16+O17+O19</f>
        <v>0</v>
      </c>
      <c r="P20" s="119">
        <f>P12+P14+P15+P16+P17+P19</f>
        <v>26171.899999999998</v>
      </c>
      <c r="Q20" s="62">
        <f>Q12+Q14+Q15+Q16+Q17+Q19</f>
        <v>0</v>
      </c>
      <c r="R20" s="48">
        <f>SUM(N20:Q20)</f>
        <v>26171.899999999998</v>
      </c>
      <c r="S20" s="119">
        <f>S12+S14+S15+S16+S17+S19</f>
        <v>0</v>
      </c>
      <c r="T20" s="119">
        <f>T12+T14+T15+T16+T17+T19</f>
        <v>0</v>
      </c>
      <c r="U20" s="119">
        <f>U12+U14+U15+U16+U17+U19</f>
        <v>26171.899999999998</v>
      </c>
      <c r="V20" s="119">
        <f>V12+V14+V15+V16+V17+V19</f>
        <v>0</v>
      </c>
      <c r="W20" s="48">
        <f>SUM(S20:V20)</f>
        <v>26171.899999999998</v>
      </c>
      <c r="X20" s="65"/>
    </row>
    <row r="21" spans="1:24" ht="35.25">
      <c r="A21" s="103"/>
      <c r="B21" s="104"/>
      <c r="C21" s="104"/>
      <c r="D21" s="104"/>
      <c r="E21" s="104"/>
      <c r="F21" s="104"/>
      <c r="G21" s="104"/>
      <c r="H21" s="104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</row>
    <row r="22" spans="1:24" ht="35.25">
      <c r="A22" s="189" t="s">
        <v>133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05"/>
      <c r="S22" s="105"/>
      <c r="T22" s="105"/>
      <c r="U22" s="105"/>
      <c r="V22" s="105"/>
      <c r="W22" s="105"/>
      <c r="X22" s="105"/>
    </row>
    <row r="23" spans="1:24" ht="35.25">
      <c r="A23" s="189" t="s">
        <v>148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06"/>
      <c r="Q23" s="106"/>
      <c r="R23" s="105"/>
      <c r="S23" s="105"/>
      <c r="T23" s="105"/>
      <c r="U23" s="105"/>
      <c r="V23" s="105"/>
      <c r="W23" s="105"/>
      <c r="X23" s="105"/>
    </row>
    <row r="24" spans="1:17" ht="26.25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22"/>
      <c r="Q24" s="22"/>
    </row>
    <row r="25" spans="1:17" ht="26.25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22"/>
      <c r="Q25" s="22"/>
    </row>
    <row r="26" spans="1:17" ht="26.2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22"/>
      <c r="Q26" s="22"/>
    </row>
    <row r="27" spans="1:13" ht="20.25">
      <c r="A27" s="1"/>
      <c r="B27" s="107"/>
      <c r="C27" s="107"/>
      <c r="D27" s="107"/>
      <c r="E27" s="107"/>
      <c r="F27" s="107"/>
      <c r="G27" s="107"/>
      <c r="H27" s="107"/>
      <c r="I27" s="1"/>
      <c r="J27" s="1"/>
      <c r="K27" s="1"/>
      <c r="L27" s="1"/>
      <c r="M27" s="1"/>
    </row>
  </sheetData>
  <sheetProtection/>
  <mergeCells count="36">
    <mergeCell ref="A23:O23"/>
    <mergeCell ref="A24:O26"/>
    <mergeCell ref="A9:X9"/>
    <mergeCell ref="A10:X10"/>
    <mergeCell ref="B11:X11"/>
    <mergeCell ref="B13:X13"/>
    <mergeCell ref="B18:X18"/>
    <mergeCell ref="A22:Q22"/>
    <mergeCell ref="X4:X7"/>
    <mergeCell ref="I5:M5"/>
    <mergeCell ref="N5:R5"/>
    <mergeCell ref="S5:W5"/>
    <mergeCell ref="I6:I7"/>
    <mergeCell ref="J6:J7"/>
    <mergeCell ref="K6:K7"/>
    <mergeCell ref="L6:L7"/>
    <mergeCell ref="N6:N7"/>
    <mergeCell ref="O6:O7"/>
    <mergeCell ref="N4:R4"/>
    <mergeCell ref="S4:W4"/>
    <mergeCell ref="P6:P7"/>
    <mergeCell ref="Q6:Q7"/>
    <mergeCell ref="S6:S7"/>
    <mergeCell ref="T6:T7"/>
    <mergeCell ref="U6:U7"/>
    <mergeCell ref="V6:V7"/>
    <mergeCell ref="I1:M2"/>
    <mergeCell ref="N1:N2"/>
    <mergeCell ref="S1:X1"/>
    <mergeCell ref="A3:W3"/>
    <mergeCell ref="H4:H6"/>
    <mergeCell ref="I4:M4"/>
    <mergeCell ref="A4:A7"/>
    <mergeCell ref="B4:B7"/>
    <mergeCell ref="C4:C7"/>
    <mergeCell ref="D4:G6"/>
  </mergeCells>
  <printOptions/>
  <pageMargins left="0.75" right="0.75" top="1" bottom="1" header="0.5" footer="0.5"/>
  <pageSetup fitToHeight="1" fitToWidth="1" horizontalDpi="600" verticalDpi="600" orientation="landscape" paperSize="9" scale="2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18"/>
  <sheetViews>
    <sheetView view="pageBreakPreview" zoomScale="50" zoomScaleNormal="50" zoomScaleSheetLayoutView="50" zoomScalePageLayoutView="0" workbookViewId="0" topLeftCell="A1">
      <selection activeCell="B30" sqref="B30"/>
    </sheetView>
  </sheetViews>
  <sheetFormatPr defaultColWidth="14.7109375" defaultRowHeight="15"/>
  <cols>
    <col min="1" max="1" width="9.57421875" style="4" customWidth="1"/>
    <col min="2" max="2" width="95.421875" style="2" customWidth="1"/>
    <col min="3" max="3" width="33.28125" style="2" customWidth="1"/>
    <col min="4" max="4" width="29.00390625" style="2" customWidth="1"/>
    <col min="5" max="5" width="21.57421875" style="2" customWidth="1"/>
    <col min="6" max="7" width="23.7109375" style="2" customWidth="1"/>
    <col min="8" max="8" width="23.28125" style="2" customWidth="1"/>
    <col min="9" max="9" width="24.28125" style="2" customWidth="1"/>
    <col min="10" max="10" width="20.8515625" style="1" customWidth="1"/>
    <col min="11" max="11" width="39.140625" style="1" customWidth="1"/>
    <col min="12" max="25" width="9.140625" style="1" customWidth="1"/>
    <col min="26" max="251" width="9.140625" style="2" customWidth="1"/>
    <col min="252" max="252" width="7.7109375" style="2" customWidth="1"/>
    <col min="253" max="253" width="21.57421875" style="2" customWidth="1"/>
    <col min="254" max="254" width="72.57421875" style="2" customWidth="1"/>
    <col min="255" max="16384" width="14.7109375" style="2" customWidth="1"/>
  </cols>
  <sheetData>
    <row r="1" spans="1:15" ht="84.75" customHeight="1">
      <c r="A1" s="21"/>
      <c r="B1" s="23"/>
      <c r="C1" s="23"/>
      <c r="D1" s="23"/>
      <c r="E1" s="18"/>
      <c r="F1" s="163" t="s">
        <v>196</v>
      </c>
      <c r="G1" s="163"/>
      <c r="H1" s="163"/>
      <c r="I1" s="163"/>
      <c r="J1" s="163"/>
      <c r="K1" s="163"/>
      <c r="N1" s="209"/>
      <c r="O1" s="209"/>
    </row>
    <row r="2" spans="1:11" ht="26.25">
      <c r="A2" s="199" t="s">
        <v>159</v>
      </c>
      <c r="B2" s="199"/>
      <c r="C2" s="199"/>
      <c r="D2" s="199"/>
      <c r="E2" s="199"/>
      <c r="F2" s="199"/>
      <c r="G2" s="199"/>
      <c r="H2" s="199"/>
      <c r="I2" s="199"/>
      <c r="J2" s="22"/>
      <c r="K2" s="22"/>
    </row>
    <row r="3" spans="1:11" ht="157.5">
      <c r="A3" s="3" t="s">
        <v>7</v>
      </c>
      <c r="B3" s="3" t="s">
        <v>171</v>
      </c>
      <c r="C3" s="3" t="s">
        <v>0</v>
      </c>
      <c r="D3" s="3" t="s">
        <v>1</v>
      </c>
      <c r="E3" s="3" t="s">
        <v>161</v>
      </c>
      <c r="F3" s="3" t="s">
        <v>172</v>
      </c>
      <c r="G3" s="3" t="s">
        <v>163</v>
      </c>
      <c r="H3" s="3" t="s">
        <v>164</v>
      </c>
      <c r="I3" s="3" t="s">
        <v>165</v>
      </c>
      <c r="J3" s="3" t="s">
        <v>8</v>
      </c>
      <c r="K3" s="3" t="s">
        <v>166</v>
      </c>
    </row>
    <row r="4" spans="1:11" ht="25.5">
      <c r="A4" s="174" t="s">
        <v>173</v>
      </c>
      <c r="B4" s="175"/>
      <c r="C4" s="175"/>
      <c r="D4" s="175"/>
      <c r="E4" s="175"/>
      <c r="F4" s="175"/>
      <c r="G4" s="175"/>
      <c r="H4" s="175"/>
      <c r="I4" s="175"/>
      <c r="J4" s="175"/>
      <c r="K4" s="176"/>
    </row>
    <row r="5" spans="1:11" ht="25.5">
      <c r="A5" s="211" t="s">
        <v>174</v>
      </c>
      <c r="B5" s="212"/>
      <c r="C5" s="212"/>
      <c r="D5" s="212"/>
      <c r="E5" s="212"/>
      <c r="F5" s="212"/>
      <c r="G5" s="212"/>
      <c r="H5" s="212"/>
      <c r="I5" s="212"/>
      <c r="J5" s="212"/>
      <c r="K5" s="213"/>
    </row>
    <row r="6" spans="1:11" ht="52.5">
      <c r="A6" s="42">
        <v>1</v>
      </c>
      <c r="B6" s="51" t="s">
        <v>102</v>
      </c>
      <c r="C6" s="165" t="s">
        <v>103</v>
      </c>
      <c r="D6" s="165" t="s">
        <v>104</v>
      </c>
      <c r="E6" s="114">
        <f>E7+E8</f>
        <v>39.315789473684205</v>
      </c>
      <c r="F6" s="114">
        <f>F7+F8</f>
        <v>34.3859649122807</v>
      </c>
      <c r="G6" s="114">
        <f>G7+G8</f>
        <v>34.4</v>
      </c>
      <c r="H6" s="114">
        <f>H7+H8</f>
        <v>34.4</v>
      </c>
      <c r="I6" s="114">
        <f>I7+I8</f>
        <v>34.4</v>
      </c>
      <c r="J6" s="42">
        <v>0.5</v>
      </c>
      <c r="K6" s="166" t="s">
        <v>175</v>
      </c>
    </row>
    <row r="7" spans="1:11" ht="26.25">
      <c r="A7" s="42"/>
      <c r="B7" s="115" t="s">
        <v>176</v>
      </c>
      <c r="C7" s="165"/>
      <c r="D7" s="165"/>
      <c r="E7" s="116">
        <f>165/5.7</f>
        <v>28.94736842105263</v>
      </c>
      <c r="F7" s="114">
        <f>150/5.7</f>
        <v>26.31578947368421</v>
      </c>
      <c r="G7" s="3">
        <v>26.3</v>
      </c>
      <c r="H7" s="3">
        <v>26.3</v>
      </c>
      <c r="I7" s="3">
        <v>26.3</v>
      </c>
      <c r="J7" s="3"/>
      <c r="K7" s="166"/>
    </row>
    <row r="8" spans="1:11" ht="26.25">
      <c r="A8" s="42"/>
      <c r="B8" s="115" t="s">
        <v>177</v>
      </c>
      <c r="C8" s="165"/>
      <c r="D8" s="51"/>
      <c r="E8" s="116">
        <f>(52.1+7)/5.7</f>
        <v>10.368421052631579</v>
      </c>
      <c r="F8" s="116">
        <f>(39+7)/5.7</f>
        <v>8.070175438596491</v>
      </c>
      <c r="G8" s="3">
        <v>8.1</v>
      </c>
      <c r="H8" s="3">
        <v>8.1</v>
      </c>
      <c r="I8" s="3">
        <v>8.1</v>
      </c>
      <c r="J8" s="3"/>
      <c r="K8" s="166"/>
    </row>
    <row r="9" spans="1:11" ht="52.5">
      <c r="A9" s="42">
        <v>2</v>
      </c>
      <c r="B9" s="115" t="s">
        <v>178</v>
      </c>
      <c r="C9" s="165" t="s">
        <v>179</v>
      </c>
      <c r="D9" s="214" t="s">
        <v>104</v>
      </c>
      <c r="E9" s="114">
        <f>E10+E11</f>
        <v>233.6799763113367</v>
      </c>
      <c r="F9" s="114">
        <f>F10+F11</f>
        <v>357.4166666666667</v>
      </c>
      <c r="G9" s="114">
        <f>G10+G11</f>
        <v>375.2876086956522</v>
      </c>
      <c r="H9" s="114">
        <f>H10+H11</f>
        <v>375.3</v>
      </c>
      <c r="I9" s="114">
        <f>I10+I11</f>
        <v>375.3</v>
      </c>
      <c r="J9" s="3">
        <v>0.5</v>
      </c>
      <c r="K9" s="166"/>
    </row>
    <row r="10" spans="1:11" ht="26.25">
      <c r="A10" s="42"/>
      <c r="B10" s="115" t="s">
        <v>176</v>
      </c>
      <c r="C10" s="165"/>
      <c r="D10" s="214"/>
      <c r="E10" s="116">
        <f>8158.04/165</f>
        <v>49.44266666666667</v>
      </c>
      <c r="F10" s="116">
        <f>10000/150</f>
        <v>66.66666666666667</v>
      </c>
      <c r="G10" s="42">
        <f>10500/150</f>
        <v>70</v>
      </c>
      <c r="H10" s="3">
        <v>70</v>
      </c>
      <c r="I10" s="3">
        <v>70</v>
      </c>
      <c r="J10" s="3"/>
      <c r="K10" s="166"/>
    </row>
    <row r="11" spans="1:11" ht="26.25">
      <c r="A11" s="42"/>
      <c r="B11" s="115" t="s">
        <v>177</v>
      </c>
      <c r="C11" s="165"/>
      <c r="D11" s="214"/>
      <c r="E11" s="116">
        <f>(8357.14+2531.285)/(52.1+7)</f>
        <v>184.23730964467003</v>
      </c>
      <c r="F11" s="116">
        <f>(10545.3+2829.2)/(39+7)</f>
        <v>290.75</v>
      </c>
      <c r="G11" s="116">
        <f>(11072.57+2970.66)/(39+7)</f>
        <v>305.2876086956522</v>
      </c>
      <c r="H11" s="3">
        <v>305.3</v>
      </c>
      <c r="I11" s="3">
        <v>305.3</v>
      </c>
      <c r="J11" s="3"/>
      <c r="K11" s="166"/>
    </row>
    <row r="12" spans="4:9" ht="26.25">
      <c r="D12" s="1"/>
      <c r="E12" s="10"/>
      <c r="F12" s="10"/>
      <c r="G12" s="10"/>
      <c r="H12" s="10"/>
      <c r="I12" s="1"/>
    </row>
    <row r="13" spans="4:9" ht="26.25">
      <c r="D13" s="1"/>
      <c r="E13" s="117"/>
      <c r="F13" s="10"/>
      <c r="G13" s="9"/>
      <c r="H13" s="9"/>
      <c r="I13" s="1"/>
    </row>
    <row r="14" spans="4:9" ht="26.25">
      <c r="D14" s="1"/>
      <c r="E14" s="117"/>
      <c r="F14" s="117"/>
      <c r="G14" s="9"/>
      <c r="H14" s="9"/>
      <c r="I14" s="1"/>
    </row>
    <row r="15" spans="4:9" ht="26.25">
      <c r="D15" s="1"/>
      <c r="E15" s="10"/>
      <c r="F15" s="10"/>
      <c r="G15" s="10"/>
      <c r="H15" s="10"/>
      <c r="I15" s="1"/>
    </row>
    <row r="16" spans="4:9" ht="26.25">
      <c r="D16" s="1"/>
      <c r="E16" s="117"/>
      <c r="F16" s="117"/>
      <c r="G16" s="118"/>
      <c r="H16" s="9"/>
      <c r="I16" s="1"/>
    </row>
    <row r="17" spans="4:9" ht="26.25">
      <c r="D17" s="1"/>
      <c r="E17" s="117"/>
      <c r="F17" s="117"/>
      <c r="G17" s="117"/>
      <c r="H17" s="9"/>
      <c r="I17" s="1"/>
    </row>
    <row r="18" spans="4:9" ht="20.25">
      <c r="D18" s="1"/>
      <c r="E18" s="1"/>
      <c r="F18" s="1"/>
      <c r="G18" s="1"/>
      <c r="H18" s="1"/>
      <c r="I18" s="1"/>
    </row>
  </sheetData>
  <sheetProtection/>
  <mergeCells count="10">
    <mergeCell ref="F1:K1"/>
    <mergeCell ref="N1:O1"/>
    <mergeCell ref="A2:I2"/>
    <mergeCell ref="A4:K4"/>
    <mergeCell ref="A5:K5"/>
    <mergeCell ref="C6:C8"/>
    <mergeCell ref="D6:D7"/>
    <mergeCell ref="K6:K11"/>
    <mergeCell ref="C9:C11"/>
    <mergeCell ref="D9:D11"/>
  </mergeCells>
  <printOptions/>
  <pageMargins left="0.33" right="0.34" top="0.66" bottom="1" header="0.36" footer="0.5"/>
  <pageSetup fitToHeight="1" fitToWidth="1" horizontalDpi="600" verticalDpi="600" orientation="landscape" paperSize="9" scale="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9.28125" style="36" bestFit="1" customWidth="1"/>
    <col min="2" max="2" width="27.7109375" style="30" customWidth="1"/>
    <col min="3" max="3" width="15.8515625" style="37" customWidth="1"/>
    <col min="4" max="9" width="14.421875" style="37" customWidth="1"/>
    <col min="10" max="10" width="9.140625" style="30" customWidth="1"/>
    <col min="11" max="11" width="11.7109375" style="30" bestFit="1" customWidth="1"/>
    <col min="12" max="12" width="9.140625" style="30" customWidth="1"/>
    <col min="13" max="13" width="14.28125" style="30" bestFit="1" customWidth="1"/>
    <col min="14" max="16384" width="9.140625" style="30" customWidth="1"/>
  </cols>
  <sheetData>
    <row r="1" spans="1:9" s="29" customFormat="1" ht="82.5" customHeight="1">
      <c r="A1" s="221"/>
      <c r="B1" s="221"/>
      <c r="C1" s="221"/>
      <c r="D1" s="215" t="s">
        <v>69</v>
      </c>
      <c r="E1" s="215"/>
      <c r="F1" s="215"/>
      <c r="G1" s="215"/>
      <c r="H1" s="215"/>
      <c r="I1" s="215"/>
    </row>
    <row r="2" spans="1:9" ht="57" customHeight="1">
      <c r="A2" s="216" t="s">
        <v>68</v>
      </c>
      <c r="B2" s="216"/>
      <c r="C2" s="216"/>
      <c r="D2" s="216"/>
      <c r="E2" s="216"/>
      <c r="F2" s="216"/>
      <c r="G2" s="216"/>
      <c r="H2" s="216"/>
      <c r="I2" s="216"/>
    </row>
    <row r="3" spans="1:9" ht="36.75" customHeight="1">
      <c r="A3" s="222" t="s">
        <v>28</v>
      </c>
      <c r="B3" s="222" t="s">
        <v>54</v>
      </c>
      <c r="C3" s="217" t="s">
        <v>55</v>
      </c>
      <c r="D3" s="217" t="s">
        <v>33</v>
      </c>
      <c r="E3" s="217"/>
      <c r="F3" s="217"/>
      <c r="G3" s="217"/>
      <c r="H3" s="217"/>
      <c r="I3" s="217"/>
    </row>
    <row r="4" spans="1:9" ht="49.5" customHeight="1">
      <c r="A4" s="222"/>
      <c r="B4" s="222"/>
      <c r="C4" s="217"/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217" t="s">
        <v>39</v>
      </c>
    </row>
    <row r="5" spans="1:9" ht="20.25" customHeight="1">
      <c r="A5" s="222"/>
      <c r="B5" s="222"/>
      <c r="C5" s="217"/>
      <c r="D5" s="217" t="s">
        <v>40</v>
      </c>
      <c r="E5" s="217" t="s">
        <v>41</v>
      </c>
      <c r="F5" s="217" t="s">
        <v>18</v>
      </c>
      <c r="G5" s="217" t="s">
        <v>24</v>
      </c>
      <c r="H5" s="217" t="s">
        <v>25</v>
      </c>
      <c r="I5" s="217"/>
    </row>
    <row r="6" spans="1:9" ht="13.5" customHeight="1">
      <c r="A6" s="222"/>
      <c r="B6" s="222"/>
      <c r="C6" s="31" t="s">
        <v>29</v>
      </c>
      <c r="D6" s="217"/>
      <c r="E6" s="217"/>
      <c r="F6" s="217"/>
      <c r="G6" s="217"/>
      <c r="H6" s="217"/>
      <c r="I6" s="217"/>
    </row>
    <row r="7" spans="1:9" ht="20.25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</row>
    <row r="8" spans="1:9" ht="25.5" customHeight="1">
      <c r="A8" s="223" t="s">
        <v>47</v>
      </c>
      <c r="B8" s="224"/>
      <c r="C8" s="224"/>
      <c r="D8" s="224"/>
      <c r="E8" s="224"/>
      <c r="F8" s="224"/>
      <c r="G8" s="224"/>
      <c r="H8" s="224"/>
      <c r="I8" s="225"/>
    </row>
    <row r="9" spans="1:9" s="35" customFormat="1" ht="31.5">
      <c r="A9" s="218">
        <v>1</v>
      </c>
      <c r="B9" s="32" t="s">
        <v>49</v>
      </c>
      <c r="C9" s="33">
        <v>0</v>
      </c>
      <c r="D9" s="34">
        <f aca="true" t="shared" si="0" ref="D9:I9">SUM(D11:D15)</f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</row>
    <row r="10" spans="1:9" s="35" customFormat="1" ht="15.75" customHeight="1">
      <c r="A10" s="219"/>
      <c r="B10" s="32" t="s">
        <v>42</v>
      </c>
      <c r="C10" s="33"/>
      <c r="D10" s="34"/>
      <c r="E10" s="33"/>
      <c r="F10" s="33"/>
      <c r="G10" s="33"/>
      <c r="H10" s="33"/>
      <c r="I10" s="33"/>
    </row>
    <row r="11" spans="1:9" s="35" customFormat="1" ht="15.75" customHeight="1">
      <c r="A11" s="219"/>
      <c r="B11" s="32" t="s">
        <v>43</v>
      </c>
      <c r="C11" s="33">
        <f>SUM(F11:I11)</f>
        <v>0</v>
      </c>
      <c r="D11" s="34"/>
      <c r="E11" s="33"/>
      <c r="F11" s="33"/>
      <c r="G11" s="33"/>
      <c r="H11" s="33"/>
      <c r="I11" s="33"/>
    </row>
    <row r="12" spans="1:9" s="35" customFormat="1" ht="15.75" customHeight="1">
      <c r="A12" s="219"/>
      <c r="B12" s="32" t="s">
        <v>44</v>
      </c>
      <c r="C12" s="33">
        <f>SUM(F12:I12)</f>
        <v>0</v>
      </c>
      <c r="D12" s="34"/>
      <c r="E12" s="33"/>
      <c r="F12" s="33"/>
      <c r="G12" s="33"/>
      <c r="H12" s="33"/>
      <c r="I12" s="33"/>
    </row>
    <row r="13" spans="1:9" s="35" customFormat="1" ht="15.75" customHeight="1">
      <c r="A13" s="219"/>
      <c r="B13" s="32" t="s">
        <v>48</v>
      </c>
      <c r="C13" s="33">
        <f>SUM(F13:I13)</f>
        <v>0</v>
      </c>
      <c r="D13" s="34"/>
      <c r="E13" s="33"/>
      <c r="F13" s="33"/>
      <c r="G13" s="33"/>
      <c r="H13" s="33"/>
      <c r="I13" s="33"/>
    </row>
    <row r="14" spans="1:9" s="35" customFormat="1" ht="16.5" customHeight="1">
      <c r="A14" s="219"/>
      <c r="B14" s="32" t="s">
        <v>50</v>
      </c>
      <c r="C14" s="33">
        <f>SUM(F14:I14)</f>
        <v>0</v>
      </c>
      <c r="D14" s="33"/>
      <c r="E14" s="33"/>
      <c r="F14" s="33"/>
      <c r="G14" s="33"/>
      <c r="H14" s="33"/>
      <c r="I14" s="33"/>
    </row>
    <row r="15" spans="1:9" s="35" customFormat="1" ht="15" customHeight="1">
      <c r="A15" s="220"/>
      <c r="B15" s="32" t="s">
        <v>45</v>
      </c>
      <c r="C15" s="33">
        <f>SUM(F15:I15)</f>
        <v>0</v>
      </c>
      <c r="D15" s="33"/>
      <c r="E15" s="33"/>
      <c r="F15" s="33"/>
      <c r="G15" s="33"/>
      <c r="H15" s="33"/>
      <c r="I15" s="33"/>
    </row>
    <row r="16" spans="1:9" s="35" customFormat="1" ht="45" customHeight="1">
      <c r="A16" s="218">
        <v>2</v>
      </c>
      <c r="B16" s="32" t="s">
        <v>49</v>
      </c>
      <c r="C16" s="33">
        <v>0</v>
      </c>
      <c r="D16" s="34">
        <f aca="true" t="shared" si="1" ref="D16:I16">SUM(D18:D22)</f>
        <v>0</v>
      </c>
      <c r="E16" s="34">
        <f t="shared" si="1"/>
        <v>0</v>
      </c>
      <c r="F16" s="34">
        <f t="shared" si="1"/>
        <v>0</v>
      </c>
      <c r="G16" s="34">
        <f t="shared" si="1"/>
        <v>0</v>
      </c>
      <c r="H16" s="34">
        <f t="shared" si="1"/>
        <v>0</v>
      </c>
      <c r="I16" s="34">
        <f t="shared" si="1"/>
        <v>0</v>
      </c>
    </row>
    <row r="17" spans="1:9" s="35" customFormat="1" ht="15.75" customHeight="1">
      <c r="A17" s="219"/>
      <c r="B17" s="32" t="s">
        <v>42</v>
      </c>
      <c r="C17" s="33"/>
      <c r="D17" s="34"/>
      <c r="E17" s="33"/>
      <c r="F17" s="33"/>
      <c r="G17" s="33"/>
      <c r="H17" s="33"/>
      <c r="I17" s="33"/>
    </row>
    <row r="18" spans="1:9" s="35" customFormat="1" ht="15.75" customHeight="1">
      <c r="A18" s="219"/>
      <c r="B18" s="32" t="s">
        <v>43</v>
      </c>
      <c r="C18" s="33">
        <f aca="true" t="shared" si="2" ref="C18:C23">SUM(F18:I18)</f>
        <v>0</v>
      </c>
      <c r="D18" s="34"/>
      <c r="E18" s="33"/>
      <c r="F18" s="33"/>
      <c r="G18" s="33"/>
      <c r="H18" s="33"/>
      <c r="I18" s="33"/>
    </row>
    <row r="19" spans="1:9" s="35" customFormat="1" ht="15.75" customHeight="1">
      <c r="A19" s="219"/>
      <c r="B19" s="32" t="s">
        <v>44</v>
      </c>
      <c r="C19" s="33">
        <f t="shared" si="2"/>
        <v>0</v>
      </c>
      <c r="D19" s="34"/>
      <c r="E19" s="33"/>
      <c r="F19" s="33"/>
      <c r="G19" s="33"/>
      <c r="H19" s="33"/>
      <c r="I19" s="33"/>
    </row>
    <row r="20" spans="1:9" s="35" customFormat="1" ht="15.75" customHeight="1">
      <c r="A20" s="219"/>
      <c r="B20" s="32" t="s">
        <v>48</v>
      </c>
      <c r="C20" s="33">
        <f t="shared" si="2"/>
        <v>0</v>
      </c>
      <c r="D20" s="34"/>
      <c r="E20" s="33"/>
      <c r="F20" s="33"/>
      <c r="G20" s="33"/>
      <c r="H20" s="33"/>
      <c r="I20" s="33"/>
    </row>
    <row r="21" spans="1:9" s="35" customFormat="1" ht="19.5" customHeight="1">
      <c r="A21" s="219"/>
      <c r="B21" s="32" t="s">
        <v>50</v>
      </c>
      <c r="C21" s="33">
        <f t="shared" si="2"/>
        <v>0</v>
      </c>
      <c r="D21" s="33"/>
      <c r="E21" s="33"/>
      <c r="F21" s="33"/>
      <c r="G21" s="33"/>
      <c r="H21" s="33"/>
      <c r="I21" s="33"/>
    </row>
    <row r="22" spans="1:9" s="35" customFormat="1" ht="15" customHeight="1">
      <c r="A22" s="220"/>
      <c r="B22" s="32" t="s">
        <v>45</v>
      </c>
      <c r="C22" s="33">
        <f t="shared" si="2"/>
        <v>0</v>
      </c>
      <c r="D22" s="33"/>
      <c r="E22" s="33"/>
      <c r="F22" s="33"/>
      <c r="G22" s="33"/>
      <c r="H22" s="33"/>
      <c r="I22" s="33"/>
    </row>
    <row r="23" spans="1:9" s="35" customFormat="1" ht="15" customHeight="1">
      <c r="A23" s="218"/>
      <c r="B23" s="32" t="s">
        <v>46</v>
      </c>
      <c r="C23" s="33">
        <f t="shared" si="2"/>
        <v>0</v>
      </c>
      <c r="D23" s="33">
        <f aca="true" t="shared" si="3" ref="D23:I23">SUM(D25:D29)</f>
        <v>0</v>
      </c>
      <c r="E23" s="33">
        <f t="shared" si="3"/>
        <v>0</v>
      </c>
      <c r="F23" s="33">
        <f t="shared" si="3"/>
        <v>0</v>
      </c>
      <c r="G23" s="33">
        <f t="shared" si="3"/>
        <v>0</v>
      </c>
      <c r="H23" s="33">
        <f t="shared" si="3"/>
        <v>0</v>
      </c>
      <c r="I23" s="33">
        <f t="shared" si="3"/>
        <v>0</v>
      </c>
    </row>
    <row r="24" spans="1:9" s="35" customFormat="1" ht="15" customHeight="1">
      <c r="A24" s="219"/>
      <c r="B24" s="32" t="s">
        <v>42</v>
      </c>
      <c r="C24" s="33"/>
      <c r="D24" s="33"/>
      <c r="E24" s="33"/>
      <c r="F24" s="33"/>
      <c r="G24" s="33"/>
      <c r="H24" s="33"/>
      <c r="I24" s="33"/>
    </row>
    <row r="25" spans="1:9" s="35" customFormat="1" ht="15" customHeight="1">
      <c r="A25" s="219"/>
      <c r="B25" s="32" t="s">
        <v>43</v>
      </c>
      <c r="C25" s="33">
        <f>SUM(F25:I25)</f>
        <v>0</v>
      </c>
      <c r="D25" s="33">
        <f aca="true" t="shared" si="4" ref="D25:I29">D11+D18</f>
        <v>0</v>
      </c>
      <c r="E25" s="33">
        <f t="shared" si="4"/>
        <v>0</v>
      </c>
      <c r="F25" s="33">
        <f t="shared" si="4"/>
        <v>0</v>
      </c>
      <c r="G25" s="33">
        <f t="shared" si="4"/>
        <v>0</v>
      </c>
      <c r="H25" s="33">
        <f t="shared" si="4"/>
        <v>0</v>
      </c>
      <c r="I25" s="33">
        <f t="shared" si="4"/>
        <v>0</v>
      </c>
    </row>
    <row r="26" spans="1:9" s="35" customFormat="1" ht="15" customHeight="1">
      <c r="A26" s="219"/>
      <c r="B26" s="32" t="s">
        <v>44</v>
      </c>
      <c r="C26" s="33">
        <f>SUM(F26:I26)</f>
        <v>0</v>
      </c>
      <c r="D26" s="33">
        <f t="shared" si="4"/>
        <v>0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</row>
    <row r="27" spans="1:9" s="35" customFormat="1" ht="15" customHeight="1">
      <c r="A27" s="219"/>
      <c r="B27" s="32" t="s">
        <v>48</v>
      </c>
      <c r="C27" s="33">
        <f>SUM(F27:I27)</f>
        <v>0</v>
      </c>
      <c r="D27" s="33">
        <f t="shared" si="4"/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</row>
    <row r="28" spans="1:9" s="35" customFormat="1" ht="15" customHeight="1">
      <c r="A28" s="219"/>
      <c r="B28" s="32" t="s">
        <v>50</v>
      </c>
      <c r="C28" s="33">
        <f>SUM(F28:I28)</f>
        <v>0</v>
      </c>
      <c r="D28" s="33">
        <f t="shared" si="4"/>
        <v>0</v>
      </c>
      <c r="E28" s="33">
        <f t="shared" si="4"/>
        <v>0</v>
      </c>
      <c r="F28" s="33">
        <f t="shared" si="4"/>
        <v>0</v>
      </c>
      <c r="G28" s="33">
        <f t="shared" si="4"/>
        <v>0</v>
      </c>
      <c r="H28" s="33">
        <f t="shared" si="4"/>
        <v>0</v>
      </c>
      <c r="I28" s="33">
        <f t="shared" si="4"/>
        <v>0</v>
      </c>
    </row>
    <row r="29" spans="1:9" ht="21.75" customHeight="1">
      <c r="A29" s="220"/>
      <c r="B29" s="32" t="s">
        <v>45</v>
      </c>
      <c r="C29" s="33">
        <f>SUM(F29:I29)</f>
        <v>0</v>
      </c>
      <c r="D29" s="33">
        <f t="shared" si="4"/>
        <v>0</v>
      </c>
      <c r="E29" s="33">
        <f t="shared" si="4"/>
        <v>0</v>
      </c>
      <c r="F29" s="33">
        <f t="shared" si="4"/>
        <v>0</v>
      </c>
      <c r="G29" s="33">
        <f t="shared" si="4"/>
        <v>0</v>
      </c>
      <c r="H29" s="33">
        <f t="shared" si="4"/>
        <v>0</v>
      </c>
      <c r="I29" s="33">
        <f t="shared" si="4"/>
        <v>0</v>
      </c>
    </row>
    <row r="32" ht="18.75">
      <c r="B32" s="27" t="s">
        <v>51</v>
      </c>
    </row>
    <row r="33" ht="18.75">
      <c r="B33" s="26" t="s">
        <v>52</v>
      </c>
    </row>
    <row r="34" ht="18.75">
      <c r="B34" s="28" t="s">
        <v>53</v>
      </c>
    </row>
  </sheetData>
  <sheetProtection/>
  <mergeCells count="17">
    <mergeCell ref="A23:A29"/>
    <mergeCell ref="A1:C1"/>
    <mergeCell ref="A3:A6"/>
    <mergeCell ref="B3:B6"/>
    <mergeCell ref="A16:A22"/>
    <mergeCell ref="A8:I8"/>
    <mergeCell ref="A9:A15"/>
    <mergeCell ref="D5:D6"/>
    <mergeCell ref="E5:E6"/>
    <mergeCell ref="F5:F6"/>
    <mergeCell ref="D1:I1"/>
    <mergeCell ref="A2:I2"/>
    <mergeCell ref="C3:C5"/>
    <mergeCell ref="D3:I3"/>
    <mergeCell ref="G5:G6"/>
    <mergeCell ref="H5:H6"/>
    <mergeCell ref="I4:I6"/>
  </mergeCells>
  <printOptions/>
  <pageMargins left="0.39" right="0.46" top="0.48" bottom="1" header="0.31" footer="0.5"/>
  <pageSetup fitToHeight="3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2016-01-12T06:07:07Z</cp:lastPrinted>
  <dcterms:created xsi:type="dcterms:W3CDTF">2013-07-08T09:20:33Z</dcterms:created>
  <dcterms:modified xsi:type="dcterms:W3CDTF">2016-01-12T06:07:33Z</dcterms:modified>
  <cp:category/>
  <cp:version/>
  <cp:contentType/>
  <cp:contentStatus/>
</cp:coreProperties>
</file>