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26" activeTab="0"/>
  </bookViews>
  <sheets>
    <sheet name="Приложение 2 к постановлению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<sst xmlns="http://schemas.openxmlformats.org/spreadsheetml/2006/main" count="62" uniqueCount="41">
  <si>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пробег</t>
  </si>
  <si>
    <t>итого</t>
  </si>
  <si>
    <t>с пассаж.</t>
  </si>
  <si>
    <t xml:space="preserve"> ЗА   ОДИН  ДЕНЬ </t>
  </si>
  <si>
    <t>КОЛ.</t>
  </si>
  <si>
    <t xml:space="preserve"> ЗА      ГОД</t>
  </si>
  <si>
    <t xml:space="preserve">время </t>
  </si>
  <si>
    <t>рейсы</t>
  </si>
  <si>
    <t xml:space="preserve">ДНЕЙ </t>
  </si>
  <si>
    <t>в нар.</t>
  </si>
  <si>
    <t>общий</t>
  </si>
  <si>
    <t>В ГОД</t>
  </si>
  <si>
    <t>Понедел.-суббота</t>
  </si>
  <si>
    <t>Воскр. и празд. дни</t>
  </si>
  <si>
    <t>ИТОГО 1 МАРШРУТ</t>
  </si>
  <si>
    <t>ИТОГО 2 МАРШРУТ</t>
  </si>
  <si>
    <t>ИТОГО 3 МАРШРУТ</t>
  </si>
  <si>
    <t xml:space="preserve">ВСЕГО </t>
  </si>
  <si>
    <t>период пешеходной ледовой переправы (май,ноябрь)</t>
  </si>
  <si>
    <t>Воскресенье</t>
  </si>
  <si>
    <t>МАРШРУТ  № 1</t>
  </si>
  <si>
    <t>МАРШРУТ  №  2</t>
  </si>
  <si>
    <t>период паромной переправы (июнь-октябрь)</t>
  </si>
  <si>
    <t>МАРШРУТ № 3</t>
  </si>
  <si>
    <t>период ледовой переправы (январь-апрель, декабрь)</t>
  </si>
  <si>
    <t xml:space="preserve">      дополнител.рейс</t>
  </si>
  <si>
    <t>Вторник,четверг</t>
  </si>
  <si>
    <t>Вторник, пятница</t>
  </si>
  <si>
    <t>Четверг</t>
  </si>
  <si>
    <t xml:space="preserve">Вторник </t>
  </si>
  <si>
    <t>Пятница</t>
  </si>
  <si>
    <t>Понедел.,среда,четв.</t>
  </si>
  <si>
    <t>Суббота,воскресенье</t>
  </si>
  <si>
    <t>Понедел.,среда,пятн.</t>
  </si>
  <si>
    <t>Понедел.,втор.,среда</t>
  </si>
  <si>
    <t>Приложение 2</t>
  </si>
  <si>
    <t>к постановлению</t>
  </si>
  <si>
    <t>администрации города Игарки</t>
  </si>
  <si>
    <t>от 29.12.2014 № 384-п</t>
  </si>
  <si>
    <t>ПРОГРАММА ПЕРЕВОЗОК ПАССАЖИРОВ АВТОБУСНЫМ ТРАНСПОРТОМ</t>
  </si>
  <si>
    <t>ПО  МУНИЦИПАЛЬНЫМ МАРШРУТАМ В ГОРОДЕ ИГАРКЕ В 2015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</si>
</sst>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4" fillId="8" borderId="1" applyNumberFormat="0" applyAlignment="0" applyProtection="0"/>
    <xf numFmtId="0" fontId="5" fillId="23" borderId="2" applyNumberFormat="0" applyAlignment="0" applyProtection="0"/>
    <xf numFmtId="0" fontId="6" fillId="23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6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2" fontId="0" fillId="0" borderId="14" xfId="0" applyNumberFormat="1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46" xfId="0" applyFont="1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47" xfId="0" applyBorder="1" applyAlignment="1">
      <alignment/>
    </xf>
    <xf numFmtId="0" fontId="21" fillId="0" borderId="41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Font="1" applyBorder="1" applyAlignment="1">
      <alignment/>
    </xf>
    <xf numFmtId="0" fontId="0" fillId="0" borderId="39" xfId="0" applyBorder="1" applyAlignment="1">
      <alignment/>
    </xf>
    <xf numFmtId="0" fontId="0" fillId="0" borderId="50" xfId="0" applyBorder="1" applyAlignment="1">
      <alignment/>
    </xf>
    <xf numFmtId="0" fontId="21" fillId="0" borderId="51" xfId="0" applyFont="1" applyBorder="1" applyAlignment="1">
      <alignment/>
    </xf>
    <xf numFmtId="0" fontId="21" fillId="0" borderId="52" xfId="0" applyFont="1" applyBorder="1" applyAlignment="1">
      <alignment/>
    </xf>
    <xf numFmtId="0" fontId="21" fillId="0" borderId="50" xfId="0" applyFont="1" applyBorder="1" applyAlignment="1">
      <alignment/>
    </xf>
    <xf numFmtId="0" fontId="0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49" xfId="0" applyFont="1" applyBorder="1" applyAlignment="1">
      <alignment/>
    </xf>
    <xf numFmtId="164" fontId="0" fillId="0" borderId="49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21" fillId="0" borderId="61" xfId="0" applyFont="1" applyBorder="1" applyAlignment="1">
      <alignment/>
    </xf>
    <xf numFmtId="0" fontId="21" fillId="0" borderId="60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21" fillId="0" borderId="64" xfId="0" applyFont="1" applyBorder="1" applyAlignment="1">
      <alignment/>
    </xf>
    <xf numFmtId="0" fontId="19" fillId="0" borderId="65" xfId="0" applyFont="1" applyBorder="1" applyAlignment="1">
      <alignment/>
    </xf>
    <xf numFmtId="2" fontId="0" fillId="0" borderId="0" xfId="0" applyNumberFormat="1" applyFont="1" applyBorder="1" applyAlignment="1">
      <alignment/>
    </xf>
    <xf numFmtId="164" fontId="2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66" xfId="0" applyBorder="1" applyAlignment="1">
      <alignment/>
    </xf>
    <xf numFmtId="0" fontId="0" fillId="0" borderId="40" xfId="0" applyBorder="1" applyAlignment="1">
      <alignment/>
    </xf>
    <xf numFmtId="0" fontId="0" fillId="0" borderId="67" xfId="0" applyBorder="1" applyAlignment="1">
      <alignment/>
    </xf>
    <xf numFmtId="0" fontId="21" fillId="0" borderId="68" xfId="0" applyFont="1" applyBorder="1" applyAlignment="1">
      <alignment/>
    </xf>
    <xf numFmtId="0" fontId="19" fillId="0" borderId="69" xfId="0" applyFont="1" applyBorder="1" applyAlignment="1">
      <alignment/>
    </xf>
    <xf numFmtId="0" fontId="19" fillId="0" borderId="60" xfId="0" applyFont="1" applyBorder="1" applyAlignment="1">
      <alignment/>
    </xf>
    <xf numFmtId="0" fontId="20" fillId="0" borderId="70" xfId="0" applyFont="1" applyBorder="1" applyAlignment="1">
      <alignment/>
    </xf>
    <xf numFmtId="0" fontId="19" fillId="0" borderId="44" xfId="0" applyFon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19" fillId="0" borderId="71" xfId="0" applyFont="1" applyBorder="1" applyAlignment="1">
      <alignment/>
    </xf>
    <xf numFmtId="0" fontId="20" fillId="0" borderId="73" xfId="0" applyFont="1" applyBorder="1" applyAlignment="1">
      <alignment/>
    </xf>
    <xf numFmtId="0" fontId="19" fillId="0" borderId="74" xfId="0" applyFont="1" applyBorder="1" applyAlignment="1">
      <alignment/>
    </xf>
    <xf numFmtId="0" fontId="0" fillId="0" borderId="75" xfId="0" applyBorder="1" applyAlignment="1">
      <alignment/>
    </xf>
    <xf numFmtId="0" fontId="19" fillId="0" borderId="38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5" xfId="0" applyFill="1" applyBorder="1" applyAlignment="1">
      <alignment/>
    </xf>
    <xf numFmtId="0" fontId="19" fillId="0" borderId="37" xfId="0" applyFont="1" applyFill="1" applyBorder="1" applyAlignment="1">
      <alignment/>
    </xf>
    <xf numFmtId="0" fontId="21" fillId="0" borderId="77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0" fillId="0" borderId="76" xfId="0" applyFill="1" applyBorder="1" applyAlignment="1">
      <alignment/>
    </xf>
    <xf numFmtId="0" fontId="19" fillId="0" borderId="76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78" xfId="0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21" fillId="0" borderId="79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21" fillId="0" borderId="84" xfId="0" applyFont="1" applyFill="1" applyBorder="1" applyAlignment="1">
      <alignment/>
    </xf>
    <xf numFmtId="0" fontId="21" fillId="0" borderId="85" xfId="0" applyFont="1" applyFill="1" applyBorder="1" applyAlignment="1">
      <alignment/>
    </xf>
    <xf numFmtId="164" fontId="21" fillId="0" borderId="86" xfId="0" applyNumberFormat="1" applyFont="1" applyFill="1" applyBorder="1" applyAlignment="1">
      <alignment/>
    </xf>
    <xf numFmtId="164" fontId="0" fillId="0" borderId="80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164" fontId="0" fillId="0" borderId="81" xfId="0" applyNumberFormat="1" applyFont="1" applyFill="1" applyBorder="1" applyAlignment="1">
      <alignment/>
    </xf>
    <xf numFmtId="0" fontId="0" fillId="0" borderId="87" xfId="0" applyFont="1" applyFill="1" applyBorder="1" applyAlignment="1">
      <alignment/>
    </xf>
    <xf numFmtId="164" fontId="21" fillId="0" borderId="88" xfId="0" applyNumberFormat="1" applyFont="1" applyFill="1" applyBorder="1" applyAlignment="1">
      <alignment/>
    </xf>
    <xf numFmtId="0" fontId="21" fillId="0" borderId="41" xfId="0" applyFont="1" applyFill="1" applyBorder="1" applyAlignment="1">
      <alignment/>
    </xf>
    <xf numFmtId="0" fontId="21" fillId="0" borderId="89" xfId="0" applyFont="1" applyFill="1" applyBorder="1" applyAlignment="1">
      <alignment/>
    </xf>
    <xf numFmtId="0" fontId="19" fillId="0" borderId="90" xfId="0" applyFont="1" applyFill="1" applyBorder="1" applyAlignment="1">
      <alignment/>
    </xf>
    <xf numFmtId="0" fontId="19" fillId="0" borderId="91" xfId="0" applyFont="1" applyFill="1" applyBorder="1" applyAlignment="1">
      <alignment/>
    </xf>
    <xf numFmtId="2" fontId="19" fillId="0" borderId="9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4 2" xfId="19"/>
    <cellStyle name="20% - Акцент5" xfId="20"/>
    <cellStyle name="20% - Акцент6" xfId="21"/>
    <cellStyle name="40% - Акцент1" xfId="22"/>
    <cellStyle name="40% - Акцент2" xfId="23"/>
    <cellStyle name="40% - Акцент2 2" xfId="24"/>
    <cellStyle name="40% - Акцент3" xfId="25"/>
    <cellStyle name="40% - Акцент4" xfId="26"/>
    <cellStyle name="40% - Акцент4 2" xfId="27"/>
    <cellStyle name="40% - Акцент5" xfId="28"/>
    <cellStyle name="40% - Акцент6" xfId="29"/>
    <cellStyle name="60% - Акцент1" xfId="30"/>
    <cellStyle name="60% - Акцент2" xfId="31"/>
    <cellStyle name="60% - Акцент2 2" xfId="32"/>
    <cellStyle name="60% - Акцент3" xfId="33"/>
    <cellStyle name="60% - Акцент4" xfId="34"/>
    <cellStyle name="60% - Акцент5" xfId="35"/>
    <cellStyle name="60% - Акцент6" xfId="36"/>
    <cellStyle name="60% - Акцент6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 topLeftCell="A1">
      <selection activeCell="A9" sqref="A9"/>
    </sheetView>
  </sheetViews>
  <sheetFormatPr defaultColWidth="9.00390625" defaultRowHeight="12.75"/>
  <cols>
    <col min="2" max="2" width="10.75390625" style="0" customWidth="1"/>
    <col min="3" max="3" width="7.375" style="0" customWidth="1"/>
    <col min="4" max="4" width="6.00390625" style="0" customWidth="1"/>
    <col min="5" max="5" width="7.125" style="0" customWidth="1"/>
    <col min="6" max="6" width="7.25390625" style="0" customWidth="1"/>
    <col min="7" max="7" width="6.375" style="0" customWidth="1"/>
    <col min="8" max="8" width="8.375" style="0" customWidth="1"/>
    <col min="9" max="9" width="6.875" style="0" customWidth="1"/>
    <col min="10" max="10" width="10.00390625" style="0" customWidth="1"/>
    <col min="11" max="11" width="9.125" style="0" customWidth="1"/>
    <col min="12" max="13" width="9.25390625" style="0" customWidth="1"/>
    <col min="14" max="14" width="9.875" style="11" customWidth="1"/>
    <col min="15" max="15" width="10.625" style="0" customWidth="1"/>
    <col min="16" max="16" width="9.625" style="0" customWidth="1"/>
    <col min="17" max="17" width="8.125" style="0" customWidth="1"/>
    <col min="18" max="18" width="9.75390625" style="0" customWidth="1"/>
    <col min="19" max="19" width="9.625" style="0" customWidth="1"/>
    <col min="20" max="20" width="8.00390625" style="0" customWidth="1"/>
    <col min="21" max="21" width="8.375" style="0" customWidth="1"/>
    <col min="23" max="23" width="7.875" style="0" customWidth="1"/>
  </cols>
  <sheetData>
    <row r="1" ht="12.75">
      <c r="I1" s="151" t="s">
        <v>35</v>
      </c>
    </row>
    <row r="2" ht="12.75">
      <c r="I2" s="151" t="s">
        <v>36</v>
      </c>
    </row>
    <row r="3" ht="12.75">
      <c r="I3" s="151" t="s">
        <v>37</v>
      </c>
    </row>
    <row r="4" ht="12.75">
      <c r="I4" s="152" t="s">
        <v>38</v>
      </c>
    </row>
    <row r="7" spans="1:14" ht="12.75">
      <c r="A7" s="153" t="s">
        <v>39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4"/>
      <c r="M7" s="4"/>
      <c r="N7" s="4"/>
    </row>
    <row r="8" spans="1:14" ht="12.75">
      <c r="A8" s="153" t="s">
        <v>40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4"/>
      <c r="M8" s="4"/>
      <c r="N8" s="4"/>
    </row>
    <row r="9" spans="1:23" ht="13.5" thickBot="1">
      <c r="A9" s="4"/>
      <c r="B9" s="2"/>
      <c r="D9" s="2"/>
      <c r="E9" s="1"/>
      <c r="F9" s="1"/>
      <c r="G9" s="1"/>
      <c r="H9" s="1"/>
      <c r="I9" s="1"/>
      <c r="J9" s="1"/>
      <c r="K9" s="4"/>
      <c r="L9" s="4"/>
      <c r="M9" s="4"/>
      <c r="N9" s="4"/>
      <c r="P9" s="11"/>
      <c r="Q9" s="11"/>
      <c r="R9" s="11"/>
      <c r="S9" s="11"/>
      <c r="T9" s="11"/>
      <c r="U9" s="11"/>
      <c r="V9" s="11"/>
      <c r="W9" s="11"/>
    </row>
    <row r="10" spans="1:23" ht="12.75">
      <c r="A10" s="3"/>
      <c r="B10" s="14"/>
      <c r="C10" s="103" t="s">
        <v>3</v>
      </c>
      <c r="D10" s="104"/>
      <c r="E10" s="104"/>
      <c r="F10" s="105"/>
      <c r="G10" s="100" t="s">
        <v>4</v>
      </c>
      <c r="H10" s="51"/>
      <c r="I10" s="106" t="s">
        <v>5</v>
      </c>
      <c r="J10" s="106"/>
      <c r="K10" s="105"/>
      <c r="L10" s="11"/>
      <c r="M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15"/>
      <c r="B11" s="11"/>
      <c r="C11" s="40" t="s">
        <v>6</v>
      </c>
      <c r="D11" s="39" t="s">
        <v>7</v>
      </c>
      <c r="E11" s="4" t="s">
        <v>0</v>
      </c>
      <c r="F11" s="102" t="s">
        <v>0</v>
      </c>
      <c r="G11" s="101" t="s">
        <v>8</v>
      </c>
      <c r="H11" s="4" t="s">
        <v>6</v>
      </c>
      <c r="I11" s="39" t="s">
        <v>7</v>
      </c>
      <c r="J11" s="4" t="s">
        <v>0</v>
      </c>
      <c r="K11" s="41" t="s">
        <v>0</v>
      </c>
      <c r="L11" s="4"/>
      <c r="M11" s="4"/>
      <c r="N11" s="4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13.5" thickBot="1">
      <c r="A12" s="61"/>
      <c r="B12" s="48"/>
      <c r="C12" s="49" t="s">
        <v>9</v>
      </c>
      <c r="D12" s="52"/>
      <c r="E12" s="95" t="s">
        <v>10</v>
      </c>
      <c r="F12" s="107" t="s">
        <v>2</v>
      </c>
      <c r="G12" s="108" t="s">
        <v>11</v>
      </c>
      <c r="H12" s="48" t="s">
        <v>9</v>
      </c>
      <c r="I12" s="52"/>
      <c r="J12" s="95" t="s">
        <v>10</v>
      </c>
      <c r="K12" s="50" t="s">
        <v>2</v>
      </c>
      <c r="L12" s="4"/>
      <c r="M12" s="4"/>
      <c r="N12" s="4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2.75">
      <c r="A13" s="110" t="s">
        <v>20</v>
      </c>
      <c r="B13" s="13"/>
      <c r="C13" s="65"/>
      <c r="D13" s="59"/>
      <c r="E13" s="59"/>
      <c r="F13" s="97"/>
      <c r="G13" s="80"/>
      <c r="H13" s="78"/>
      <c r="I13" s="59"/>
      <c r="J13" s="59"/>
      <c r="K13" s="60"/>
      <c r="L13" s="11"/>
      <c r="M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2.75">
      <c r="A14" s="111" t="s">
        <v>12</v>
      </c>
      <c r="B14" s="18"/>
      <c r="C14" s="65">
        <v>8.7</v>
      </c>
      <c r="D14" s="9">
        <v>25</v>
      </c>
      <c r="E14" s="9">
        <f>F14+4.4</f>
        <v>133.4</v>
      </c>
      <c r="F14" s="45">
        <f>D14*5.16</f>
        <v>129</v>
      </c>
      <c r="G14" s="81">
        <v>248</v>
      </c>
      <c r="H14" s="7">
        <f>G14*C14</f>
        <v>2157.6</v>
      </c>
      <c r="I14" s="8">
        <f>G14*D14</f>
        <v>6200</v>
      </c>
      <c r="J14" s="8">
        <f>G14*E14</f>
        <v>33083.200000000004</v>
      </c>
      <c r="K14" s="30">
        <f>G14*F14</f>
        <v>31992</v>
      </c>
      <c r="L14" s="4"/>
      <c r="M14" s="4"/>
      <c r="N14" s="4"/>
      <c r="O14" s="11"/>
      <c r="P14" s="11"/>
      <c r="Q14" s="11"/>
      <c r="R14" s="11"/>
      <c r="S14" s="11"/>
      <c r="U14" s="11"/>
      <c r="V14" s="11"/>
      <c r="W14" s="11"/>
    </row>
    <row r="15" spans="1:23" ht="12.75">
      <c r="A15" s="112" t="s">
        <v>25</v>
      </c>
      <c r="B15" s="96"/>
      <c r="C15" s="65">
        <v>0.4</v>
      </c>
      <c r="D15" s="9">
        <v>1</v>
      </c>
      <c r="E15" s="9">
        <f>F15+4.4</f>
        <v>7.6000000000000005</v>
      </c>
      <c r="F15" s="45">
        <f>D15*3.2</f>
        <v>3.2</v>
      </c>
      <c r="G15" s="81">
        <v>183</v>
      </c>
      <c r="H15" s="7">
        <f>G15*C15</f>
        <v>73.2</v>
      </c>
      <c r="I15" s="8">
        <f>G15*D15</f>
        <v>183</v>
      </c>
      <c r="J15" s="8">
        <f>G15*E15</f>
        <v>1390.8000000000002</v>
      </c>
      <c r="K15" s="30">
        <f>G15*F15</f>
        <v>585.6</v>
      </c>
      <c r="L15" s="4"/>
      <c r="M15" s="4"/>
      <c r="N15" s="4"/>
      <c r="O15" s="11"/>
      <c r="P15" s="11"/>
      <c r="Q15" s="11"/>
      <c r="R15" s="11"/>
      <c r="S15" s="11"/>
      <c r="U15" s="11"/>
      <c r="V15" s="11"/>
      <c r="W15" s="11"/>
    </row>
    <row r="16" spans="1:23" ht="12.75">
      <c r="A16" s="113" t="s">
        <v>13</v>
      </c>
      <c r="B16" s="11"/>
      <c r="C16" s="65">
        <v>5.4</v>
      </c>
      <c r="D16" s="9">
        <v>16</v>
      </c>
      <c r="E16" s="55">
        <f>F16+4.4</f>
        <v>86.96000000000001</v>
      </c>
      <c r="F16" s="45">
        <f>D16*5.16</f>
        <v>82.56</v>
      </c>
      <c r="G16" s="81">
        <v>117</v>
      </c>
      <c r="H16" s="7">
        <f>G16*C16</f>
        <v>631.8000000000001</v>
      </c>
      <c r="I16" s="8">
        <f>G16*D16</f>
        <v>1872</v>
      </c>
      <c r="J16" s="8">
        <f>G16*E16</f>
        <v>10174.320000000002</v>
      </c>
      <c r="K16" s="30">
        <f>G16*F16</f>
        <v>9659.52</v>
      </c>
      <c r="L16" s="4"/>
      <c r="M16" s="4"/>
      <c r="N16" s="4"/>
      <c r="O16" s="11"/>
      <c r="P16" s="11"/>
      <c r="Q16" s="11"/>
      <c r="R16" s="11"/>
      <c r="S16" s="11"/>
      <c r="U16" s="11"/>
      <c r="V16" s="11"/>
      <c r="W16" s="11"/>
    </row>
    <row r="17" spans="1:23" ht="12.75">
      <c r="A17" s="114"/>
      <c r="B17" s="17"/>
      <c r="C17" s="66"/>
      <c r="D17" s="16"/>
      <c r="E17" s="16"/>
      <c r="F17" s="98"/>
      <c r="G17" s="82"/>
      <c r="H17" s="79"/>
      <c r="I17" s="12"/>
      <c r="J17" s="12"/>
      <c r="K17" s="31"/>
      <c r="L17" s="4"/>
      <c r="M17" s="4"/>
      <c r="O17" s="11"/>
      <c r="P17" s="11"/>
      <c r="Q17" s="11"/>
      <c r="R17" s="11"/>
      <c r="S17" s="11"/>
      <c r="U17" s="11"/>
      <c r="V17" s="11"/>
      <c r="W17" s="11"/>
    </row>
    <row r="18" spans="1:23" s="20" customFormat="1" ht="13.5" thickBot="1">
      <c r="A18" s="115" t="s">
        <v>14</v>
      </c>
      <c r="B18" s="21"/>
      <c r="C18" s="67"/>
      <c r="D18" s="22"/>
      <c r="E18" s="22"/>
      <c r="F18" s="99"/>
      <c r="G18" s="83">
        <f>G14+G16</f>
        <v>365</v>
      </c>
      <c r="H18" s="125">
        <f>SUM(H14:H17)</f>
        <v>2862.6</v>
      </c>
      <c r="I18" s="126">
        <f>SUM(I14:I16)</f>
        <v>8255</v>
      </c>
      <c r="J18" s="126">
        <f>SUM(J14:J16)</f>
        <v>44648.32000000001</v>
      </c>
      <c r="K18" s="127">
        <f>SUM(K14:K16)</f>
        <v>42237.119999999995</v>
      </c>
      <c r="L18" s="28"/>
      <c r="M18" s="28"/>
      <c r="N18" s="24"/>
      <c r="O18" s="25"/>
      <c r="P18" s="25"/>
      <c r="Q18" s="25"/>
      <c r="R18" s="25"/>
      <c r="S18" s="25"/>
      <c r="U18" s="25"/>
      <c r="V18" s="25"/>
      <c r="W18" s="25"/>
    </row>
    <row r="19" spans="1:23" ht="12.75">
      <c r="A19" s="110" t="s">
        <v>21</v>
      </c>
      <c r="B19" s="13"/>
      <c r="C19" s="44"/>
      <c r="D19" s="9"/>
      <c r="E19" s="9"/>
      <c r="F19" s="33"/>
      <c r="G19" s="80"/>
      <c r="H19" s="46"/>
      <c r="I19" s="128"/>
      <c r="J19" s="128"/>
      <c r="K19" s="47"/>
      <c r="L19" s="4"/>
      <c r="M19" s="4"/>
      <c r="N19" s="4"/>
      <c r="O19" s="11"/>
      <c r="P19" s="11"/>
      <c r="Q19" s="11"/>
      <c r="R19" s="11"/>
      <c r="S19" s="11"/>
      <c r="U19" s="11"/>
      <c r="V19" s="11"/>
      <c r="W19" s="11"/>
    </row>
    <row r="20" spans="1:23" ht="12.75">
      <c r="A20" s="117" t="s">
        <v>18</v>
      </c>
      <c r="B20" s="11"/>
      <c r="C20" s="64"/>
      <c r="D20" s="8"/>
      <c r="E20" s="8"/>
      <c r="F20" s="30"/>
      <c r="G20" s="85"/>
      <c r="H20" s="129"/>
      <c r="I20" s="130"/>
      <c r="J20" s="130"/>
      <c r="K20" s="131"/>
      <c r="L20" s="4"/>
      <c r="M20" s="4"/>
      <c r="N20" s="4"/>
      <c r="O20" s="11"/>
      <c r="P20" s="11"/>
      <c r="Q20" s="11"/>
      <c r="R20" s="11"/>
      <c r="S20" s="11"/>
      <c r="U20" s="11"/>
      <c r="V20" s="11"/>
      <c r="W20" s="11"/>
    </row>
    <row r="21" spans="1:23" ht="12.75">
      <c r="A21" s="118" t="s">
        <v>33</v>
      </c>
      <c r="B21" s="18"/>
      <c r="C21" s="64">
        <v>8.8</v>
      </c>
      <c r="D21" s="8">
        <v>7</v>
      </c>
      <c r="E21" s="8">
        <f>F21+4.4</f>
        <v>106.60000000000001</v>
      </c>
      <c r="F21" s="30">
        <f>D21*14.6</f>
        <v>102.2</v>
      </c>
      <c r="G21" s="85">
        <v>26</v>
      </c>
      <c r="H21" s="129">
        <f>G21*C21</f>
        <v>228.8</v>
      </c>
      <c r="I21" s="130">
        <f>G21*D21</f>
        <v>182</v>
      </c>
      <c r="J21" s="130">
        <f>G21*E21</f>
        <v>2771.6000000000004</v>
      </c>
      <c r="K21" s="132">
        <f>G21*F21</f>
        <v>2657.2000000000003</v>
      </c>
      <c r="L21" s="91"/>
      <c r="M21" s="91"/>
      <c r="N21" s="4"/>
      <c r="O21" s="54"/>
      <c r="P21" s="11"/>
      <c r="Q21" s="11"/>
      <c r="R21" s="11"/>
      <c r="S21" s="11"/>
      <c r="U21" s="11"/>
      <c r="V21" s="11"/>
      <c r="W21" s="11"/>
    </row>
    <row r="22" spans="1:23" ht="12.75">
      <c r="A22" s="118" t="s">
        <v>27</v>
      </c>
      <c r="B22" s="18"/>
      <c r="C22" s="64">
        <v>7.8</v>
      </c>
      <c r="D22" s="8">
        <v>6</v>
      </c>
      <c r="E22" s="8">
        <f>F22+4.4</f>
        <v>92</v>
      </c>
      <c r="F22" s="30">
        <f>D22*14.6</f>
        <v>87.6</v>
      </c>
      <c r="G22" s="85">
        <v>16</v>
      </c>
      <c r="H22" s="129">
        <f>G22*C22</f>
        <v>124.8</v>
      </c>
      <c r="I22" s="130">
        <f>G22*D22</f>
        <v>96</v>
      </c>
      <c r="J22" s="130">
        <f>G22*E22</f>
        <v>1472</v>
      </c>
      <c r="K22" s="132">
        <f>G22*F22</f>
        <v>1401.6</v>
      </c>
      <c r="L22" s="91"/>
      <c r="M22" s="91"/>
      <c r="N22" s="4"/>
      <c r="O22" s="54"/>
      <c r="P22" s="11"/>
      <c r="Q22" s="11"/>
      <c r="R22" s="11"/>
      <c r="S22" s="11"/>
      <c r="U22" s="11"/>
      <c r="V22" s="11"/>
      <c r="W22" s="11"/>
    </row>
    <row r="23" spans="1:23" ht="12.75">
      <c r="A23" s="118" t="s">
        <v>19</v>
      </c>
      <c r="B23" s="18"/>
      <c r="C23" s="64">
        <v>5.1</v>
      </c>
      <c r="D23" s="8">
        <v>4</v>
      </c>
      <c r="E23" s="8">
        <f>F23+4.4</f>
        <v>62.8</v>
      </c>
      <c r="F23" s="30">
        <f>D23*14.6</f>
        <v>58.4</v>
      </c>
      <c r="G23" s="85">
        <v>19</v>
      </c>
      <c r="H23" s="129">
        <f>G23*C23</f>
        <v>96.89999999999999</v>
      </c>
      <c r="I23" s="130">
        <f>G23*D23</f>
        <v>76</v>
      </c>
      <c r="J23" s="130">
        <f>G23*E23</f>
        <v>1193.2</v>
      </c>
      <c r="K23" s="132">
        <f>G23*F23</f>
        <v>1109.6</v>
      </c>
      <c r="L23" s="4"/>
      <c r="M23" s="4"/>
      <c r="N23" s="4"/>
      <c r="O23" s="54"/>
      <c r="P23" s="11"/>
      <c r="Q23" s="11"/>
      <c r="R23" s="11"/>
      <c r="S23" s="11"/>
      <c r="U23" s="11"/>
      <c r="V23" s="11"/>
      <c r="W23" s="11"/>
    </row>
    <row r="24" spans="1:23" ht="12.75">
      <c r="A24" s="111"/>
      <c r="B24" s="18" t="s">
        <v>1</v>
      </c>
      <c r="C24" s="64"/>
      <c r="D24" s="8"/>
      <c r="E24" s="8"/>
      <c r="F24" s="30"/>
      <c r="G24" s="85">
        <f>SUM(G21:G23)</f>
        <v>61</v>
      </c>
      <c r="H24" s="111">
        <f>SUM(H21:H23)</f>
        <v>450.5</v>
      </c>
      <c r="I24" s="133">
        <f>SUM(I21:I23)</f>
        <v>354</v>
      </c>
      <c r="J24" s="133">
        <f>SUM(J21:J23)</f>
        <v>5436.8</v>
      </c>
      <c r="K24" s="134">
        <f>SUM(K21:K23)</f>
        <v>5168.4</v>
      </c>
      <c r="L24" s="4"/>
      <c r="M24" s="4"/>
      <c r="N24" s="4"/>
      <c r="O24" s="19"/>
      <c r="P24" s="11"/>
      <c r="Q24" s="11"/>
      <c r="R24" s="11"/>
      <c r="S24" s="11"/>
      <c r="U24" s="11"/>
      <c r="V24" s="11"/>
      <c r="W24" s="11"/>
    </row>
    <row r="25" spans="1:23" ht="12.75">
      <c r="A25" s="119" t="s">
        <v>22</v>
      </c>
      <c r="B25" s="18"/>
      <c r="C25" s="64"/>
      <c r="D25" s="8"/>
      <c r="E25" s="8"/>
      <c r="F25" s="30"/>
      <c r="G25" s="85"/>
      <c r="H25" s="129"/>
      <c r="I25" s="128"/>
      <c r="J25" s="128"/>
      <c r="K25" s="131"/>
      <c r="L25" s="4"/>
      <c r="M25" s="4"/>
      <c r="N25" s="4"/>
      <c r="O25" s="11"/>
      <c r="P25" s="11"/>
      <c r="Q25" s="11"/>
      <c r="R25" s="11"/>
      <c r="S25" s="11"/>
      <c r="U25" s="11"/>
      <c r="V25" s="11"/>
      <c r="W25" s="11"/>
    </row>
    <row r="26" spans="1:23" ht="12.75">
      <c r="A26" s="112" t="s">
        <v>31</v>
      </c>
      <c r="B26" s="96"/>
      <c r="C26" s="64">
        <v>9.7</v>
      </c>
      <c r="D26" s="8">
        <v>8</v>
      </c>
      <c r="E26" s="8">
        <f>F26+4.4</f>
        <v>121.2</v>
      </c>
      <c r="F26" s="30">
        <f>D26*14.6</f>
        <v>116.8</v>
      </c>
      <c r="G26" s="85">
        <v>66</v>
      </c>
      <c r="H26" s="129">
        <f>G26*C26</f>
        <v>640.1999999999999</v>
      </c>
      <c r="I26" s="130">
        <f>G26*D26</f>
        <v>528</v>
      </c>
      <c r="J26" s="130">
        <f>G26*E26</f>
        <v>7999.2</v>
      </c>
      <c r="K26" s="131">
        <f>G26*F26</f>
        <v>7708.8</v>
      </c>
      <c r="L26" s="4"/>
      <c r="M26" s="4"/>
      <c r="N26" s="4"/>
      <c r="O26" s="11"/>
      <c r="P26" s="11"/>
      <c r="Q26" s="11"/>
      <c r="R26" s="11"/>
      <c r="S26" s="11"/>
      <c r="U26" s="11"/>
      <c r="V26" s="11"/>
      <c r="W26" s="11"/>
    </row>
    <row r="27" spans="1:23" ht="12.75">
      <c r="A27" s="122" t="s">
        <v>29</v>
      </c>
      <c r="B27" s="109"/>
      <c r="C27" s="64">
        <v>8.7</v>
      </c>
      <c r="D27" s="8">
        <v>5</v>
      </c>
      <c r="E27" s="8">
        <f>F27+4.4</f>
        <v>77.4</v>
      </c>
      <c r="F27" s="30">
        <f>D27*14.6</f>
        <v>73</v>
      </c>
      <c r="G27" s="85">
        <v>22</v>
      </c>
      <c r="H27" s="129">
        <f>G27*C27</f>
        <v>191.39999999999998</v>
      </c>
      <c r="I27" s="130">
        <f>G27*D27</f>
        <v>110</v>
      </c>
      <c r="J27" s="130">
        <f>G27*E27</f>
        <v>1702.8000000000002</v>
      </c>
      <c r="K27" s="131">
        <f>G27*F27</f>
        <v>1606</v>
      </c>
      <c r="L27" s="4"/>
      <c r="M27" s="4"/>
      <c r="N27" s="4"/>
      <c r="O27" s="11"/>
      <c r="P27" s="11"/>
      <c r="Q27" s="11"/>
      <c r="R27" s="11"/>
      <c r="S27" s="11"/>
      <c r="U27" s="11"/>
      <c r="V27" s="11"/>
      <c r="W27" s="11"/>
    </row>
    <row r="28" spans="1:23" ht="12.75">
      <c r="A28" s="122" t="s">
        <v>30</v>
      </c>
      <c r="B28" s="109"/>
      <c r="C28" s="64">
        <v>9.6</v>
      </c>
      <c r="D28" s="8">
        <v>8</v>
      </c>
      <c r="E28" s="8">
        <f>F28+4.4</f>
        <v>121.2</v>
      </c>
      <c r="F28" s="30">
        <f>D28*14.6</f>
        <v>116.8</v>
      </c>
      <c r="G28" s="85">
        <v>22</v>
      </c>
      <c r="H28" s="129">
        <f>G28*C28</f>
        <v>211.2</v>
      </c>
      <c r="I28" s="130">
        <f>G28*D28</f>
        <v>176</v>
      </c>
      <c r="J28" s="130">
        <f>G28*E28</f>
        <v>2666.4</v>
      </c>
      <c r="K28" s="131">
        <f>G28*F28</f>
        <v>2569.6</v>
      </c>
      <c r="L28" s="4"/>
      <c r="M28" s="4"/>
      <c r="N28" s="4"/>
      <c r="O28" s="11"/>
      <c r="P28" s="11"/>
      <c r="Q28" s="11"/>
      <c r="R28" s="11"/>
      <c r="S28" s="11"/>
      <c r="U28" s="11"/>
      <c r="V28" s="11"/>
      <c r="W28" s="11"/>
    </row>
    <row r="29" spans="1:23" ht="12.75">
      <c r="A29" s="113" t="s">
        <v>32</v>
      </c>
      <c r="B29" s="13"/>
      <c r="C29" s="64">
        <v>3</v>
      </c>
      <c r="D29" s="8">
        <v>6</v>
      </c>
      <c r="E29" s="8">
        <f>F29+4.4</f>
        <v>92</v>
      </c>
      <c r="F29" s="30">
        <f>D29*14.6</f>
        <v>87.6</v>
      </c>
      <c r="G29" s="85">
        <v>43</v>
      </c>
      <c r="H29" s="129">
        <f>G29*C29</f>
        <v>129</v>
      </c>
      <c r="I29" s="130">
        <f>G29*D29</f>
        <v>258</v>
      </c>
      <c r="J29" s="130">
        <f>G29*E29</f>
        <v>3956</v>
      </c>
      <c r="K29" s="131">
        <f>G29*F29</f>
        <v>3766.7999999999997</v>
      </c>
      <c r="L29" s="4"/>
      <c r="M29" s="4"/>
      <c r="N29" s="4"/>
      <c r="O29" s="11"/>
      <c r="P29" s="11"/>
      <c r="Q29" s="11"/>
      <c r="R29" s="11"/>
      <c r="S29" s="11"/>
      <c r="U29" s="11"/>
      <c r="V29" s="11"/>
      <c r="W29" s="11"/>
    </row>
    <row r="30" spans="1:23" ht="12.75">
      <c r="A30" s="118"/>
      <c r="B30" s="18" t="s">
        <v>1</v>
      </c>
      <c r="C30" s="64"/>
      <c r="D30" s="8"/>
      <c r="E30" s="8"/>
      <c r="F30" s="30"/>
      <c r="G30" s="85">
        <f>SUM(G26:G29)</f>
        <v>153</v>
      </c>
      <c r="H30" s="111">
        <f>SUM(H26:H29)</f>
        <v>1171.8</v>
      </c>
      <c r="I30" s="133">
        <f>SUM(I26:I29)</f>
        <v>1072</v>
      </c>
      <c r="J30" s="133">
        <f>SUM(J26:J29)</f>
        <v>16324.4</v>
      </c>
      <c r="K30" s="134">
        <f>SUM(K26:K29)</f>
        <v>15651.199999999999</v>
      </c>
      <c r="L30" s="4"/>
      <c r="M30" s="4"/>
      <c r="N30" s="4"/>
      <c r="O30" s="11"/>
      <c r="P30" s="11"/>
      <c r="Q30" s="11"/>
      <c r="R30" s="11"/>
      <c r="S30" s="11"/>
      <c r="U30" s="11"/>
      <c r="V30" s="11"/>
      <c r="W30" s="11"/>
    </row>
    <row r="31" spans="1:23" ht="12.75">
      <c r="A31" s="112"/>
      <c r="B31" s="63"/>
      <c r="C31" s="70"/>
      <c r="D31" s="5"/>
      <c r="E31" s="5"/>
      <c r="F31" s="31"/>
      <c r="G31" s="86"/>
      <c r="H31" s="42"/>
      <c r="I31" s="135"/>
      <c r="J31" s="135"/>
      <c r="K31" s="136"/>
      <c r="L31" s="4"/>
      <c r="M31" s="4"/>
      <c r="N31" s="4"/>
      <c r="O31" s="11"/>
      <c r="P31" s="11"/>
      <c r="Q31" s="11"/>
      <c r="R31" s="11"/>
      <c r="S31" s="11"/>
      <c r="U31" s="11"/>
      <c r="V31" s="11"/>
      <c r="W31" s="11"/>
    </row>
    <row r="32" spans="1:23" s="29" customFormat="1" ht="13.5" thickBot="1">
      <c r="A32" s="120" t="s">
        <v>15</v>
      </c>
      <c r="B32" s="62"/>
      <c r="C32" s="71"/>
      <c r="D32" s="23"/>
      <c r="E32" s="23"/>
      <c r="F32" s="32"/>
      <c r="G32" s="83">
        <f>G24+G30</f>
        <v>214</v>
      </c>
      <c r="H32" s="137">
        <f>H24+H30</f>
        <v>1622.3</v>
      </c>
      <c r="I32" s="138">
        <f>I24+I30</f>
        <v>1426</v>
      </c>
      <c r="J32" s="138">
        <f>J24+J30</f>
        <v>21761.2</v>
      </c>
      <c r="K32" s="139">
        <f>K24+K30</f>
        <v>20819.6</v>
      </c>
      <c r="L32" s="92"/>
      <c r="M32" s="92"/>
      <c r="N32" s="27"/>
      <c r="O32" s="28"/>
      <c r="P32" s="28"/>
      <c r="Q32" s="28"/>
      <c r="R32" s="28"/>
      <c r="S32" s="28"/>
      <c r="U32" s="28"/>
      <c r="V32" s="28"/>
      <c r="W32" s="28"/>
    </row>
    <row r="33" spans="1:23" ht="12.75">
      <c r="A33" s="110" t="s">
        <v>23</v>
      </c>
      <c r="B33" s="13"/>
      <c r="C33" s="72"/>
      <c r="D33" s="9"/>
      <c r="E33" s="9"/>
      <c r="F33" s="33"/>
      <c r="G33" s="81"/>
      <c r="H33" s="46"/>
      <c r="I33" s="128"/>
      <c r="J33" s="128"/>
      <c r="K33" s="47"/>
      <c r="L33" s="4"/>
      <c r="M33" s="4"/>
      <c r="N33" s="4"/>
      <c r="O33" s="11"/>
      <c r="P33" s="11"/>
      <c r="Q33" s="11"/>
      <c r="R33" s="11"/>
      <c r="S33" s="11"/>
      <c r="U33" s="11"/>
      <c r="V33" s="11"/>
      <c r="W33" s="11"/>
    </row>
    <row r="34" spans="1:23" ht="12.75">
      <c r="A34" s="119" t="s">
        <v>24</v>
      </c>
      <c r="B34" s="18"/>
      <c r="C34" s="73"/>
      <c r="D34" s="8"/>
      <c r="E34" s="8"/>
      <c r="F34" s="30"/>
      <c r="G34" s="81"/>
      <c r="H34" s="46"/>
      <c r="I34" s="128"/>
      <c r="J34" s="128"/>
      <c r="K34" s="47"/>
      <c r="L34" s="4"/>
      <c r="M34" s="4"/>
      <c r="N34" s="4"/>
      <c r="O34" s="11"/>
      <c r="P34" s="11"/>
      <c r="Q34" s="11"/>
      <c r="R34" s="11"/>
      <c r="S34" s="11"/>
      <c r="U34" s="11"/>
      <c r="V34" s="11"/>
      <c r="W34" s="11"/>
    </row>
    <row r="35" spans="1:23" ht="12.75">
      <c r="A35" s="112" t="s">
        <v>33</v>
      </c>
      <c r="B35" s="96"/>
      <c r="C35" s="64">
        <v>9.5</v>
      </c>
      <c r="D35" s="8">
        <v>7</v>
      </c>
      <c r="E35" s="8">
        <f>F35+4.4</f>
        <v>169.60000000000002</v>
      </c>
      <c r="F35" s="30">
        <f>D35*23.6</f>
        <v>165.20000000000002</v>
      </c>
      <c r="G35" s="81">
        <v>64</v>
      </c>
      <c r="H35" s="129">
        <f>G35*C35</f>
        <v>608</v>
      </c>
      <c r="I35" s="130">
        <f>G35*D35</f>
        <v>448</v>
      </c>
      <c r="J35" s="130">
        <f>G35*E35</f>
        <v>10854.400000000001</v>
      </c>
      <c r="K35" s="131">
        <f>G35*F35</f>
        <v>10572.800000000001</v>
      </c>
      <c r="L35" s="4"/>
      <c r="M35" s="4"/>
      <c r="N35" s="4"/>
      <c r="O35" s="11"/>
      <c r="P35" s="11"/>
      <c r="Q35" s="11"/>
      <c r="R35" s="11"/>
      <c r="S35" s="11"/>
      <c r="U35" s="11"/>
      <c r="V35" s="11"/>
      <c r="W35" s="11"/>
    </row>
    <row r="36" spans="1:23" ht="12.75">
      <c r="A36" s="122" t="s">
        <v>26</v>
      </c>
      <c r="B36" s="11"/>
      <c r="C36" s="64">
        <v>8.9</v>
      </c>
      <c r="D36" s="8">
        <v>7</v>
      </c>
      <c r="E36" s="8">
        <f>F36+4.4</f>
        <v>169.60000000000002</v>
      </c>
      <c r="F36" s="30">
        <f>D36*23.6</f>
        <v>165.20000000000002</v>
      </c>
      <c r="G36" s="81">
        <v>45</v>
      </c>
      <c r="H36" s="129">
        <f>G36*C36</f>
        <v>400.5</v>
      </c>
      <c r="I36" s="130">
        <f>G36*D36</f>
        <v>315</v>
      </c>
      <c r="J36" s="130">
        <f>G36*E36</f>
        <v>7632.000000000001</v>
      </c>
      <c r="K36" s="131">
        <f>G36*F36</f>
        <v>7434.000000000001</v>
      </c>
      <c r="L36" s="4"/>
      <c r="M36" s="4"/>
      <c r="N36" s="4"/>
      <c r="O36" s="11"/>
      <c r="P36" s="11"/>
      <c r="Q36" s="11"/>
      <c r="R36" s="11"/>
      <c r="S36" s="11"/>
      <c r="U36" s="11"/>
      <c r="V36" s="11"/>
      <c r="W36" s="11"/>
    </row>
    <row r="37" spans="1:23" ht="12.75">
      <c r="A37" s="122" t="s">
        <v>32</v>
      </c>
      <c r="B37" s="18"/>
      <c r="C37" s="64">
        <v>4.7</v>
      </c>
      <c r="D37" s="8">
        <v>4</v>
      </c>
      <c r="E37" s="8">
        <f>F37+4.4</f>
        <v>98.80000000000001</v>
      </c>
      <c r="F37" s="30">
        <f>D37*23.6</f>
        <v>94.4</v>
      </c>
      <c r="G37" s="81">
        <v>42</v>
      </c>
      <c r="H37" s="129">
        <f>G37*C37</f>
        <v>197.4</v>
      </c>
      <c r="I37" s="6">
        <f>G37*D37</f>
        <v>168</v>
      </c>
      <c r="J37" s="6">
        <f>G37*E37</f>
        <v>4149.6</v>
      </c>
      <c r="K37" s="131">
        <f>G37*F37</f>
        <v>3964.8</v>
      </c>
      <c r="L37" s="4"/>
      <c r="M37" s="4"/>
      <c r="N37" s="4"/>
      <c r="O37" s="11"/>
      <c r="P37" s="11"/>
      <c r="Q37" s="11"/>
      <c r="R37" s="11"/>
      <c r="S37" s="11"/>
      <c r="U37" s="11"/>
      <c r="V37" s="11"/>
      <c r="W37" s="11"/>
    </row>
    <row r="38" spans="1:23" ht="12.75">
      <c r="A38" s="43"/>
      <c r="B38" s="13" t="s">
        <v>1</v>
      </c>
      <c r="C38" s="64"/>
      <c r="D38" s="8"/>
      <c r="E38" s="8"/>
      <c r="F38" s="30"/>
      <c r="G38" s="81">
        <f>SUM(G35:G37)</f>
        <v>151</v>
      </c>
      <c r="H38" s="111">
        <f>SUM(H35:H37)</f>
        <v>1205.9</v>
      </c>
      <c r="I38" s="133">
        <f>SUM(I35:I37)</f>
        <v>931</v>
      </c>
      <c r="J38" s="140">
        <f>SUM(J35:J37)</f>
        <v>22636</v>
      </c>
      <c r="K38" s="134">
        <f>SUM(K35:K37)</f>
        <v>21971.600000000002</v>
      </c>
      <c r="L38" s="4"/>
      <c r="M38" s="4"/>
      <c r="N38" s="4"/>
      <c r="O38" s="11"/>
      <c r="P38" s="11"/>
      <c r="Q38" s="11"/>
      <c r="R38" s="11"/>
      <c r="S38" s="11"/>
      <c r="U38" s="11"/>
      <c r="V38" s="11"/>
      <c r="W38" s="11"/>
    </row>
    <row r="39" spans="1:23" ht="12.75">
      <c r="A39" s="117" t="s">
        <v>18</v>
      </c>
      <c r="B39" s="13"/>
      <c r="C39" s="73"/>
      <c r="D39" s="8"/>
      <c r="E39" s="8"/>
      <c r="F39" s="30"/>
      <c r="G39" s="87"/>
      <c r="H39" s="129"/>
      <c r="I39" s="128"/>
      <c r="J39" s="128"/>
      <c r="K39" s="131"/>
      <c r="L39" s="4"/>
      <c r="M39" s="4"/>
      <c r="N39" s="4"/>
      <c r="O39" s="11"/>
      <c r="P39" s="11"/>
      <c r="Q39" s="11"/>
      <c r="R39" s="11"/>
      <c r="S39" s="11"/>
      <c r="U39" s="11"/>
      <c r="V39" s="11"/>
      <c r="W39" s="11"/>
    </row>
    <row r="40" spans="1:23" ht="12.75">
      <c r="A40" s="112" t="s">
        <v>33</v>
      </c>
      <c r="B40" s="18"/>
      <c r="C40" s="64">
        <v>7.4</v>
      </c>
      <c r="D40" s="8">
        <v>11</v>
      </c>
      <c r="E40" s="123">
        <f>F40+4.4</f>
        <v>92.4</v>
      </c>
      <c r="F40" s="53">
        <f>D40*8</f>
        <v>88</v>
      </c>
      <c r="G40" s="87">
        <v>26</v>
      </c>
      <c r="H40" s="129">
        <f>G40*C40</f>
        <v>192.4</v>
      </c>
      <c r="I40" s="130">
        <f>G40*D40</f>
        <v>286</v>
      </c>
      <c r="J40" s="130">
        <f>G40*E40</f>
        <v>2402.4</v>
      </c>
      <c r="K40" s="141">
        <f>G40*F40</f>
        <v>2288</v>
      </c>
      <c r="L40" s="93"/>
      <c r="M40" s="93"/>
      <c r="N40" s="4"/>
      <c r="O40" s="11"/>
      <c r="P40" s="11"/>
      <c r="Q40" s="11"/>
      <c r="R40" s="11"/>
      <c r="S40" s="11"/>
      <c r="U40" s="11"/>
      <c r="V40" s="11"/>
      <c r="W40" s="11"/>
    </row>
    <row r="41" spans="1:23" ht="12.75">
      <c r="A41" s="122" t="s">
        <v>26</v>
      </c>
      <c r="B41" s="18"/>
      <c r="C41" s="64">
        <v>5.8</v>
      </c>
      <c r="D41" s="8">
        <v>10</v>
      </c>
      <c r="E41" s="123">
        <f>F41+4.4</f>
        <v>84.4</v>
      </c>
      <c r="F41" s="53">
        <f>D41*8</f>
        <v>80</v>
      </c>
      <c r="G41" s="87">
        <v>16</v>
      </c>
      <c r="H41" s="129">
        <f>G41*C41</f>
        <v>92.8</v>
      </c>
      <c r="I41" s="130">
        <f>G41*D41</f>
        <v>160</v>
      </c>
      <c r="J41" s="130">
        <f>G41*E41</f>
        <v>1350.4</v>
      </c>
      <c r="K41" s="141">
        <f>G41*F41</f>
        <v>1280</v>
      </c>
      <c r="L41" s="93"/>
      <c r="M41" s="93"/>
      <c r="N41" s="4"/>
      <c r="O41" s="11"/>
      <c r="P41" s="11"/>
      <c r="Q41" s="11"/>
      <c r="R41" s="11"/>
      <c r="S41" s="11"/>
      <c r="U41" s="11"/>
      <c r="V41" s="11"/>
      <c r="W41" s="11"/>
    </row>
    <row r="42" spans="1:23" ht="12.75">
      <c r="A42" s="122" t="s">
        <v>32</v>
      </c>
      <c r="B42" s="18"/>
      <c r="C42" s="74">
        <v>4.4</v>
      </c>
      <c r="D42" s="8">
        <v>5</v>
      </c>
      <c r="E42" s="123">
        <f>F42+4.4</f>
        <v>44.4</v>
      </c>
      <c r="F42" s="53">
        <f>D42*8</f>
        <v>40</v>
      </c>
      <c r="G42" s="87">
        <v>19</v>
      </c>
      <c r="H42" s="129">
        <f>G42*C42</f>
        <v>83.60000000000001</v>
      </c>
      <c r="I42" s="130">
        <f>G42*D42</f>
        <v>95</v>
      </c>
      <c r="J42" s="130">
        <f>G42*E42</f>
        <v>843.6</v>
      </c>
      <c r="K42" s="141">
        <f>G42*F42</f>
        <v>760</v>
      </c>
      <c r="L42" s="93"/>
      <c r="M42" s="93"/>
      <c r="N42" s="4"/>
      <c r="O42" s="11"/>
      <c r="P42" s="11"/>
      <c r="Q42" s="11"/>
      <c r="R42" s="11"/>
      <c r="S42" s="11"/>
      <c r="U42" s="11"/>
      <c r="V42" s="11"/>
      <c r="W42" s="11"/>
    </row>
    <row r="43" spans="1:23" ht="12.75">
      <c r="A43" s="121"/>
      <c r="B43" s="63" t="s">
        <v>1</v>
      </c>
      <c r="C43" s="64"/>
      <c r="D43" s="8"/>
      <c r="E43" s="8"/>
      <c r="F43" s="30"/>
      <c r="G43" s="87">
        <f>SUM(G40:G42)</f>
        <v>61</v>
      </c>
      <c r="H43" s="111">
        <f>SUM(H40:H42)</f>
        <v>368.8</v>
      </c>
      <c r="I43" s="133">
        <f>SUM(I40:I42)</f>
        <v>541</v>
      </c>
      <c r="J43" s="133">
        <f>SUM(J40:J42)</f>
        <v>4596.400000000001</v>
      </c>
      <c r="K43" s="142">
        <f>SUM(K40:K42)</f>
        <v>4328</v>
      </c>
      <c r="L43" s="93"/>
      <c r="M43" s="93"/>
      <c r="N43" s="4"/>
      <c r="O43" s="11"/>
      <c r="P43" s="11"/>
      <c r="Q43" s="11"/>
      <c r="R43" s="11"/>
      <c r="S43" s="11"/>
      <c r="U43" s="11"/>
      <c r="V43" s="11"/>
      <c r="W43" s="11"/>
    </row>
    <row r="44" spans="1:23" ht="12.75">
      <c r="A44" s="119" t="s">
        <v>22</v>
      </c>
      <c r="B44" s="18"/>
      <c r="C44" s="70"/>
      <c r="D44" s="5"/>
      <c r="E44" s="5"/>
      <c r="F44" s="31"/>
      <c r="G44" s="88"/>
      <c r="H44" s="42"/>
      <c r="I44" s="135"/>
      <c r="J44" s="135"/>
      <c r="K44" s="136"/>
      <c r="L44" s="4"/>
      <c r="M44" s="4"/>
      <c r="N44" s="4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2.75">
      <c r="A45" s="112" t="s">
        <v>34</v>
      </c>
      <c r="B45" s="96"/>
      <c r="C45" s="70">
        <v>6.6</v>
      </c>
      <c r="D45" s="5">
        <v>9</v>
      </c>
      <c r="E45" s="124">
        <f>F45+4.4</f>
        <v>76.4</v>
      </c>
      <c r="F45" s="75">
        <f>D45*8</f>
        <v>72</v>
      </c>
      <c r="G45" s="88">
        <v>66</v>
      </c>
      <c r="H45" s="129">
        <f>G45*C45</f>
        <v>435.59999999999997</v>
      </c>
      <c r="I45" s="143">
        <f>G45*D45</f>
        <v>594</v>
      </c>
      <c r="J45" s="143">
        <f>G45*E45</f>
        <v>5042.400000000001</v>
      </c>
      <c r="K45" s="131">
        <f>G45*F45</f>
        <v>4752</v>
      </c>
      <c r="L45" s="4"/>
      <c r="M45" s="4"/>
      <c r="N45" s="4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2.75">
      <c r="A46" s="122" t="s">
        <v>28</v>
      </c>
      <c r="B46" s="109"/>
      <c r="C46" s="70">
        <v>6.3</v>
      </c>
      <c r="D46" s="5">
        <v>11</v>
      </c>
      <c r="E46" s="124">
        <f>F46+4.4</f>
        <v>92.4</v>
      </c>
      <c r="F46" s="75">
        <f>D46*8</f>
        <v>88</v>
      </c>
      <c r="G46" s="88">
        <v>22</v>
      </c>
      <c r="H46" s="129">
        <f>G46*C46</f>
        <v>138.6</v>
      </c>
      <c r="I46" s="143">
        <f>G46*D46</f>
        <v>242</v>
      </c>
      <c r="J46" s="143">
        <f>G46*E46</f>
        <v>2032.8000000000002</v>
      </c>
      <c r="K46" s="131">
        <f>G46*F46</f>
        <v>1936</v>
      </c>
      <c r="L46" s="4"/>
      <c r="M46" s="4"/>
      <c r="N46" s="4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2.75">
      <c r="A47" s="122" t="s">
        <v>30</v>
      </c>
      <c r="B47" s="11"/>
      <c r="C47" s="70">
        <v>6.7</v>
      </c>
      <c r="D47" s="5">
        <v>9</v>
      </c>
      <c r="E47" s="124">
        <f>F47+4.4</f>
        <v>76.4</v>
      </c>
      <c r="F47" s="75">
        <f>D47*8</f>
        <v>72</v>
      </c>
      <c r="G47" s="88">
        <v>22</v>
      </c>
      <c r="H47" s="129">
        <f>G47*C47</f>
        <v>147.4</v>
      </c>
      <c r="I47" s="143">
        <f>G47*D47</f>
        <v>198</v>
      </c>
      <c r="J47" s="143">
        <f>G47*E47</f>
        <v>1680.8000000000002</v>
      </c>
      <c r="K47" s="131">
        <f>G47*F47</f>
        <v>1584</v>
      </c>
      <c r="L47" s="4"/>
      <c r="M47" s="4"/>
      <c r="N47" s="4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2.75">
      <c r="A48" s="122" t="s">
        <v>32</v>
      </c>
      <c r="B48" s="18"/>
      <c r="C48" s="70">
        <v>1.8</v>
      </c>
      <c r="D48" s="5">
        <v>3</v>
      </c>
      <c r="E48" s="124">
        <f>F48+4.4</f>
        <v>28.4</v>
      </c>
      <c r="F48" s="75">
        <f>D48*8</f>
        <v>24</v>
      </c>
      <c r="G48" s="88">
        <v>43</v>
      </c>
      <c r="H48" s="129">
        <f>G48*C48</f>
        <v>77.4</v>
      </c>
      <c r="I48" s="143">
        <f>G48*D48</f>
        <v>129</v>
      </c>
      <c r="J48" s="143">
        <f>G48*E48</f>
        <v>1221.2</v>
      </c>
      <c r="K48" s="131">
        <f>G48*F48</f>
        <v>1032</v>
      </c>
      <c r="L48" s="4"/>
      <c r="M48" s="4"/>
      <c r="N48" s="4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2.75">
      <c r="A49" s="35"/>
      <c r="B49" s="63" t="s">
        <v>1</v>
      </c>
      <c r="C49" s="70"/>
      <c r="D49" s="5"/>
      <c r="E49" s="5"/>
      <c r="F49" s="31"/>
      <c r="G49" s="88">
        <f>SUM(G45:G48)</f>
        <v>153</v>
      </c>
      <c r="H49" s="42">
        <f>SUM(H45:H48)</f>
        <v>798.9999999999999</v>
      </c>
      <c r="I49" s="133">
        <f>SUM(I45:I48)</f>
        <v>1163</v>
      </c>
      <c r="J49" s="133">
        <f>SUM(J45:J48)</f>
        <v>9977.2</v>
      </c>
      <c r="K49" s="136">
        <f>SUM(K45:K48)</f>
        <v>9304</v>
      </c>
      <c r="L49" s="4"/>
      <c r="M49" s="4"/>
      <c r="N49" s="4"/>
      <c r="O49" s="11"/>
      <c r="P49" s="11"/>
      <c r="Q49" s="11"/>
      <c r="R49" s="11"/>
      <c r="S49" s="11"/>
      <c r="T49" s="11"/>
      <c r="U49" s="11"/>
      <c r="V49" s="11"/>
      <c r="W49" s="11"/>
    </row>
    <row r="50" spans="1:23" s="29" customFormat="1" ht="13.5" thickBot="1">
      <c r="A50" s="34" t="s">
        <v>16</v>
      </c>
      <c r="B50" s="26"/>
      <c r="C50" s="67"/>
      <c r="D50" s="22"/>
      <c r="E50" s="22"/>
      <c r="F50" s="68"/>
      <c r="G50" s="89">
        <f>G38+G43+G49</f>
        <v>365</v>
      </c>
      <c r="H50" s="115">
        <f>H38+H43+H49</f>
        <v>2373.7</v>
      </c>
      <c r="I50" s="138">
        <f>I38+I43+I49</f>
        <v>2635</v>
      </c>
      <c r="J50" s="138">
        <f>J38+J43+J49</f>
        <v>37209.600000000006</v>
      </c>
      <c r="K50" s="144">
        <f>K38+K43+K49</f>
        <v>35603.600000000006</v>
      </c>
      <c r="L50" s="28"/>
      <c r="M50" s="28"/>
      <c r="N50" s="27"/>
      <c r="O50" s="11"/>
      <c r="P50" s="28"/>
      <c r="Q50" s="28"/>
      <c r="R50" s="28"/>
      <c r="S50" s="28"/>
      <c r="T50" s="28"/>
      <c r="U50" s="28"/>
      <c r="V50" s="28"/>
      <c r="W50" s="28"/>
    </row>
    <row r="51" spans="1:23" s="29" customFormat="1" ht="13.5" thickBot="1">
      <c r="A51" s="56"/>
      <c r="B51" s="28"/>
      <c r="C51" s="69"/>
      <c r="D51" s="57"/>
      <c r="E51" s="57"/>
      <c r="F51" s="58"/>
      <c r="G51" s="84"/>
      <c r="H51" s="116"/>
      <c r="I51" s="145"/>
      <c r="J51" s="145"/>
      <c r="K51" s="146"/>
      <c r="L51" s="28"/>
      <c r="M51" s="28"/>
      <c r="N51" s="27"/>
      <c r="O51" s="11"/>
      <c r="P51" s="28"/>
      <c r="Q51" s="28"/>
      <c r="R51" s="28"/>
      <c r="S51" s="28"/>
      <c r="T51" s="28"/>
      <c r="U51" s="28"/>
      <c r="V51" s="28"/>
      <c r="W51" s="28"/>
    </row>
    <row r="52" spans="1:23" ht="13.5" thickBot="1">
      <c r="A52" s="36" t="s">
        <v>17</v>
      </c>
      <c r="B52" s="37"/>
      <c r="C52" s="76"/>
      <c r="D52" s="38"/>
      <c r="E52" s="38"/>
      <c r="F52" s="77"/>
      <c r="G52" s="90"/>
      <c r="H52" s="147">
        <f>H18+H32+H50</f>
        <v>6858.599999999999</v>
      </c>
      <c r="I52" s="148">
        <f>I18+I32+I50</f>
        <v>12316</v>
      </c>
      <c r="J52" s="148">
        <f>J18+J32+J50</f>
        <v>103619.12000000001</v>
      </c>
      <c r="K52" s="149">
        <f>K18+K32+K50</f>
        <v>98660.32</v>
      </c>
      <c r="L52" s="94"/>
      <c r="M52" s="94"/>
      <c r="O52" s="11"/>
      <c r="Q52" s="11"/>
      <c r="R52" s="11"/>
      <c r="S52" s="11"/>
      <c r="T52" s="11"/>
      <c r="U52" s="11"/>
      <c r="V52" s="11"/>
      <c r="W52" s="11"/>
    </row>
    <row r="53" spans="1:23" ht="12.75">
      <c r="A53" s="10"/>
      <c r="B53" s="11"/>
      <c r="C53" s="11"/>
      <c r="D53" s="11"/>
      <c r="E53" s="11"/>
      <c r="F53" s="11"/>
      <c r="G53" s="11"/>
      <c r="H53" s="150"/>
      <c r="I53" s="150"/>
      <c r="J53" s="150"/>
      <c r="K53" s="150"/>
      <c r="L53" s="11"/>
      <c r="M53" s="11"/>
      <c r="O53" s="11"/>
      <c r="Q53" s="11"/>
      <c r="R53" s="11"/>
      <c r="S53" s="11"/>
      <c r="T53" s="11"/>
      <c r="U53" s="11"/>
      <c r="V53" s="11"/>
      <c r="W53" s="11"/>
    </row>
    <row r="54" spans="1:23" ht="12.75">
      <c r="A54" s="10"/>
      <c r="B54" s="11"/>
      <c r="C54" s="11"/>
      <c r="D54" s="11"/>
      <c r="E54" s="11"/>
      <c r="F54" s="11"/>
      <c r="G54" s="11"/>
      <c r="H54" s="150"/>
      <c r="I54" s="150"/>
      <c r="J54" s="150"/>
      <c r="K54" s="150"/>
      <c r="L54" s="11"/>
      <c r="M54" s="11"/>
      <c r="O54" s="11"/>
      <c r="Q54" s="11"/>
      <c r="R54" s="11"/>
      <c r="S54" s="11"/>
      <c r="T54" s="11"/>
      <c r="U54" s="11"/>
      <c r="V54" s="11"/>
      <c r="W54" s="11"/>
    </row>
  </sheetData>
  <sheetProtection/>
  <mergeCells count="2">
    <mergeCell ref="A7:K7"/>
    <mergeCell ref="A8:K8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Осконова Е.А.</dc:creator>
  <cp:keywords/>
  <dc:description/>
  <cp:lastModifiedBy>Осконова</cp:lastModifiedBy>
  <cp:lastPrinted>2014-12-25T03:43:28Z</cp:lastPrinted>
  <dcterms:created xsi:type="dcterms:W3CDTF">2009-05-29T01:33:59Z</dcterms:created>
  <dcterms:modified xsi:type="dcterms:W3CDTF">2014-12-30T07:56:05Z</dcterms:modified>
  <cp:category/>
  <cp:version/>
  <cp:contentType/>
  <cp:contentStatus/>
</cp:coreProperties>
</file>