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расчет суммы" sheetId="1" r:id="rId1"/>
    <sheet name="Расчет по ЖУ" sheetId="2" r:id="rId2"/>
    <sheet name="отчет" sheetId="3" r:id="rId3"/>
    <sheet name="отчет по расходам" sheetId="4" r:id="rId4"/>
    <sheet name="Прил 6 Реестр" sheetId="5" r:id="rId5"/>
  </sheets>
  <definedNames>
    <definedName name="_xlnm.Print_Titles" localSheetId="3">'отчет по расходам'!$5:$9</definedName>
    <definedName name="_xlnm.Print_Titles" localSheetId="1">'Расчет по ЖУ'!$4:$8</definedName>
    <definedName name="_xlnm.Print_Area" localSheetId="3">'отчет по расходам'!$A$1:$N$316</definedName>
    <definedName name="_xlnm.Print_Area" localSheetId="4">'Прил 6 Реестр'!$A$1:$J$40</definedName>
    <definedName name="_xlnm.Print_Area" localSheetId="1">'Расчет по ЖУ'!$A$1:$L$308</definedName>
  </definedNames>
  <calcPr calcId="144525" iterate="1" iterateDelta="9.9999999999999995E-7"/>
</workbook>
</file>

<file path=xl/calcChain.xml><?xml version="1.0" encoding="utf-8"?>
<calcChain xmlns="http://schemas.openxmlformats.org/spreadsheetml/2006/main">
  <c r="H307" i="4" l="1"/>
  <c r="H305" i="4"/>
  <c r="H303" i="4"/>
  <c r="H301" i="4"/>
  <c r="H299" i="4"/>
  <c r="H297" i="4"/>
  <c r="H308" i="4" s="1"/>
  <c r="L291" i="4"/>
  <c r="N290" i="4"/>
  <c r="K290" i="4"/>
  <c r="H290" i="4"/>
  <c r="N285" i="4"/>
  <c r="H284" i="4"/>
  <c r="H281" i="4"/>
  <c r="H279" i="4"/>
  <c r="H277" i="4"/>
  <c r="H275" i="4"/>
  <c r="H282" i="4" s="1"/>
  <c r="H273" i="4"/>
  <c r="H270" i="4"/>
  <c r="H269" i="4"/>
  <c r="H267" i="4"/>
  <c r="H265" i="4"/>
  <c r="H264" i="4"/>
  <c r="H262" i="4"/>
  <c r="H261" i="4"/>
  <c r="H259" i="4"/>
  <c r="H257" i="4"/>
  <c r="H256" i="4"/>
  <c r="H254" i="4"/>
  <c r="H252" i="4"/>
  <c r="H251" i="4"/>
  <c r="H271" i="4" s="1"/>
  <c r="H246" i="4"/>
  <c r="H285" i="4" s="1"/>
  <c r="K285" i="4" s="1"/>
  <c r="N242" i="4"/>
  <c r="H241" i="4"/>
  <c r="H239" i="4"/>
  <c r="H237" i="4"/>
  <c r="H235" i="4"/>
  <c r="H242" i="4" s="1"/>
  <c r="H229" i="4"/>
  <c r="H227" i="4"/>
  <c r="H230" i="4" s="1"/>
  <c r="H225" i="4"/>
  <c r="H221" i="4"/>
  <c r="H219" i="4"/>
  <c r="H217" i="4"/>
  <c r="H215" i="4"/>
  <c r="H222" i="4" s="1"/>
  <c r="H231" i="4" s="1"/>
  <c r="N211" i="4"/>
  <c r="H210" i="4"/>
  <c r="H208" i="4"/>
  <c r="H206" i="4"/>
  <c r="H204" i="4"/>
  <c r="H202" i="4"/>
  <c r="H200" i="4"/>
  <c r="H198" i="4"/>
  <c r="H211" i="4" s="1"/>
  <c r="K211" i="4" s="1"/>
  <c r="N194" i="4"/>
  <c r="K194" i="4"/>
  <c r="H194" i="4"/>
  <c r="H189" i="4"/>
  <c r="H187" i="4"/>
  <c r="H185" i="4"/>
  <c r="H182" i="4"/>
  <c r="H179" i="4"/>
  <c r="H177" i="4"/>
  <c r="H175" i="4"/>
  <c r="H173" i="4"/>
  <c r="H190" i="4" s="1"/>
  <c r="H167" i="4"/>
  <c r="H165" i="4"/>
  <c r="H163" i="4"/>
  <c r="H160" i="4"/>
  <c r="H158" i="4"/>
  <c r="H156" i="4"/>
  <c r="H154" i="4"/>
  <c r="H152" i="4"/>
  <c r="H150" i="4"/>
  <c r="H168" i="4" s="1"/>
  <c r="H144" i="4"/>
  <c r="H142" i="4"/>
  <c r="H140" i="4"/>
  <c r="H138" i="4"/>
  <c r="H135" i="4"/>
  <c r="H133" i="4"/>
  <c r="H130" i="4"/>
  <c r="H128" i="4"/>
  <c r="H125" i="4"/>
  <c r="H123" i="4"/>
  <c r="H121" i="4"/>
  <c r="H119" i="4"/>
  <c r="H117" i="4"/>
  <c r="H115" i="4"/>
  <c r="H113" i="4"/>
  <c r="H110" i="4"/>
  <c r="H107" i="4"/>
  <c r="H105" i="4"/>
  <c r="H103" i="4"/>
  <c r="H99" i="4"/>
  <c r="H97" i="4"/>
  <c r="H95" i="4"/>
  <c r="H93" i="4"/>
  <c r="H91" i="4"/>
  <c r="H89" i="4"/>
  <c r="H87" i="4"/>
  <c r="H85" i="4"/>
  <c r="H83" i="4"/>
  <c r="H81" i="4"/>
  <c r="H145" i="4" s="1"/>
  <c r="N76" i="4"/>
  <c r="H75" i="4"/>
  <c r="H73" i="4"/>
  <c r="H71" i="4"/>
  <c r="H76" i="4" s="1"/>
  <c r="K76" i="4" s="1"/>
  <c r="H66" i="4"/>
  <c r="H64" i="4"/>
  <c r="H62" i="4"/>
  <c r="H60" i="4"/>
  <c r="H58" i="4"/>
  <c r="H56" i="4"/>
  <c r="H54" i="4"/>
  <c r="H52" i="4"/>
  <c r="H50" i="4"/>
  <c r="H67" i="4" s="1"/>
  <c r="N46" i="4"/>
  <c r="K46" i="4"/>
  <c r="H43" i="4"/>
  <c r="H37" i="4"/>
  <c r="N31" i="4"/>
  <c r="N291" i="4" s="1"/>
  <c r="K31" i="4"/>
  <c r="H31" i="4"/>
  <c r="H298" i="2"/>
  <c r="H296" i="2"/>
  <c r="H294" i="2"/>
  <c r="H292" i="2"/>
  <c r="H290" i="2"/>
  <c r="H288" i="2"/>
  <c r="H299" i="2" s="1"/>
  <c r="J282" i="2"/>
  <c r="L281" i="2"/>
  <c r="H281" i="2"/>
  <c r="L276" i="2"/>
  <c r="H275" i="2"/>
  <c r="H272" i="2"/>
  <c r="H270" i="2"/>
  <c r="H268" i="2"/>
  <c r="H266" i="2"/>
  <c r="H273" i="2" s="1"/>
  <c r="H264" i="2"/>
  <c r="H261" i="2"/>
  <c r="H260" i="2"/>
  <c r="H258" i="2"/>
  <c r="H256" i="2"/>
  <c r="H255" i="2"/>
  <c r="H253" i="2"/>
  <c r="H252" i="2"/>
  <c r="H250" i="2"/>
  <c r="H248" i="2"/>
  <c r="H247" i="2"/>
  <c r="H245" i="2"/>
  <c r="H243" i="2"/>
  <c r="H262" i="2" s="1"/>
  <c r="H242" i="2"/>
  <c r="H237" i="2"/>
  <c r="L233" i="2"/>
  <c r="H232" i="2"/>
  <c r="H230" i="2"/>
  <c r="H228" i="2"/>
  <c r="H226" i="2"/>
  <c r="H233" i="2" s="1"/>
  <c r="H220" i="2"/>
  <c r="H218" i="2"/>
  <c r="H221" i="2" s="1"/>
  <c r="H216" i="2"/>
  <c r="H212" i="2"/>
  <c r="H210" i="2"/>
  <c r="H208" i="2"/>
  <c r="H206" i="2"/>
  <c r="H213" i="2" s="1"/>
  <c r="L202" i="2"/>
  <c r="H201" i="2"/>
  <c r="H199" i="2"/>
  <c r="H197" i="2"/>
  <c r="H195" i="2"/>
  <c r="H193" i="2"/>
  <c r="H191" i="2"/>
  <c r="H202" i="2" s="1"/>
  <c r="H189" i="2"/>
  <c r="L185" i="2"/>
  <c r="H185" i="2"/>
  <c r="H180" i="2"/>
  <c r="H178" i="2"/>
  <c r="H176" i="2"/>
  <c r="H173" i="2"/>
  <c r="H170" i="2"/>
  <c r="H168" i="2"/>
  <c r="H166" i="2"/>
  <c r="H164" i="2"/>
  <c r="H181" i="2" s="1"/>
  <c r="H158" i="2"/>
  <c r="H156" i="2"/>
  <c r="H154" i="2"/>
  <c r="H151" i="2"/>
  <c r="H149" i="2"/>
  <c r="H147" i="2"/>
  <c r="H145" i="2"/>
  <c r="H143" i="2"/>
  <c r="H141" i="2"/>
  <c r="H159" i="2" s="1"/>
  <c r="H135" i="2"/>
  <c r="H133" i="2"/>
  <c r="H131" i="2"/>
  <c r="H129" i="2"/>
  <c r="H126" i="2"/>
  <c r="H124" i="2"/>
  <c r="H121" i="2"/>
  <c r="H119" i="2"/>
  <c r="H116" i="2"/>
  <c r="H114" i="2"/>
  <c r="H112" i="2"/>
  <c r="H110" i="2"/>
  <c r="H108" i="2"/>
  <c r="H106" i="2"/>
  <c r="H104" i="2"/>
  <c r="H101" i="2"/>
  <c r="H98" i="2"/>
  <c r="H96" i="2"/>
  <c r="H94" i="2"/>
  <c r="H90" i="2"/>
  <c r="H88" i="2"/>
  <c r="H86" i="2"/>
  <c r="H84" i="2"/>
  <c r="H82" i="2"/>
  <c r="H80" i="2"/>
  <c r="H78" i="2"/>
  <c r="H76" i="2"/>
  <c r="H74" i="2"/>
  <c r="H72" i="2"/>
  <c r="H136" i="2" s="1"/>
  <c r="L67" i="2"/>
  <c r="H66" i="2"/>
  <c r="H64" i="2"/>
  <c r="H67" i="2" s="1"/>
  <c r="H62" i="2"/>
  <c r="H57" i="2"/>
  <c r="H55" i="2"/>
  <c r="H53" i="2"/>
  <c r="H51" i="2"/>
  <c r="H49" i="2"/>
  <c r="H47" i="2"/>
  <c r="H45" i="2"/>
  <c r="H43" i="2"/>
  <c r="H58" i="2" s="1"/>
  <c r="H41" i="2"/>
  <c r="L37" i="2"/>
  <c r="H34" i="2"/>
  <c r="H28" i="2"/>
  <c r="L22" i="2"/>
  <c r="L282" i="2" s="1"/>
  <c r="H22" i="2"/>
  <c r="K291" i="4" l="1"/>
  <c r="H291" i="4"/>
  <c r="M287" i="4"/>
  <c r="N287" i="4" s="1"/>
  <c r="K242" i="4"/>
  <c r="H287" i="4"/>
  <c r="H222" i="2"/>
  <c r="H278" i="2" s="1"/>
  <c r="H276" i="2"/>
  <c r="H282" i="2"/>
  <c r="K278" i="2" l="1"/>
  <c r="L278" i="2" s="1"/>
</calcChain>
</file>

<file path=xl/sharedStrings.xml><?xml version="1.0" encoding="utf-8"?>
<sst xmlns="http://schemas.openxmlformats.org/spreadsheetml/2006/main" count="230" uniqueCount="106">
  <si>
    <t>Площадь жилищного фонда (тыс. м²)</t>
  </si>
  <si>
    <t>Сумма компенсации недополученных доходов (тыс.руб.)</t>
  </si>
  <si>
    <t>Примечание</t>
  </si>
  <si>
    <t>Жилые дома, в которых отсутствует один элемент благоустройства</t>
  </si>
  <si>
    <t>Жилые дома, в которых отсутствует два и более элементов благоустройства</t>
  </si>
  <si>
    <t>Жилые дома с полным отсутствием благоустройства</t>
  </si>
  <si>
    <t>Итого:</t>
  </si>
  <si>
    <t>(наименование организации, юридический адрес, ИНН, КПП)</t>
  </si>
  <si>
    <t xml:space="preserve">Руководитель организации  </t>
  </si>
  <si>
    <t>Главный бухгалтер</t>
  </si>
  <si>
    <t>(ФИО)</t>
  </si>
  <si>
    <t>МП</t>
  </si>
  <si>
    <t>Расчет суммы компенсации недополученных доходов организациями, осуществляющими управление многоквартирными домами, возникших в связи с ограничением роста размера платы граждан за содержание и текущий ремонт общего имущества в многоквартирных домах, расположенных на территории муниципального образования город Игарка</t>
  </si>
  <si>
    <t>Наименование муниципального образования</t>
  </si>
  <si>
    <r>
      <rPr>
        <b/>
        <sz val="10"/>
        <color indexed="8"/>
        <rFont val="Times New Roman"/>
        <family val="1"/>
        <charset val="204"/>
      </rPr>
      <t xml:space="preserve">Согласовано:  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Сумма субсидии за расчетный период: _________________   в размере: ________________________ рублей                                                                                                                        Заместитель главы города, начальник финансово-экономического отдела администрации города Игарки                                                                        _______________________________________                                                                                                                                 МП     (подпись)</t>
    </r>
  </si>
  <si>
    <t>с 01.01. по 30.06</t>
  </si>
  <si>
    <t>с 01.07 по 31.12</t>
  </si>
  <si>
    <r>
      <t>Установленный размер платы по содержанию и ремонту общего имущества в многоквартирных домах по 100% тарифу (руб./м</t>
    </r>
    <r>
      <rPr>
        <sz val="10"/>
        <rFont val="Calibri"/>
        <family val="2"/>
        <charset val="204"/>
      </rPr>
      <t>²</t>
    </r>
    <r>
      <rPr>
        <sz val="10"/>
        <rFont val="Times New Roman"/>
        <family val="1"/>
        <charset val="204"/>
      </rPr>
      <t>)</t>
    </r>
  </si>
  <si>
    <t>2013 год</t>
  </si>
  <si>
    <t xml:space="preserve">Размер платы  граждан за содержание и ремонт общего имущества в многоквартирных домах (руб./м²) </t>
  </si>
  <si>
    <t>(банковские реквизиты для перечисления субсидии)</t>
  </si>
  <si>
    <t>2014 год</t>
  </si>
  <si>
    <t>Установленный размер платы по содержанию и ремонту общего имущества в многоквартирных домах по 100% тарифу  (руб./м²), но не более действовавшего по состоянию на 31.12.2013</t>
  </si>
  <si>
    <t>Размер платы (руб./м²) граждан за содержание и ремонт общего имущества в многоквартирных домах за 2013 год с учетом установленного предельного индекса роста платы граждан за содержание и ремонт общего имущества в многоквартирных домах</t>
  </si>
  <si>
    <t>Уровень роста 100% тарифа 2014 к 2013 (%)</t>
  </si>
  <si>
    <t>Уровень роста платы граждан 2014 к 2013 (%)</t>
  </si>
  <si>
    <t xml:space="preserve">Размер платы  (руб./м²) граждан за содержание и ремонт общего имущества в многоквартирных домах за 2013 год с учетом установленного предельного индекса роста платы граждан за содержание и ремонт общего имущества в многоквартирных домах  </t>
  </si>
  <si>
    <t>Установленный размер платы по содержанию и ремонту общего имущества в многоквартирных домах по 100% тарифу  (руб./м²), но не более 114% к действовавшему по состоянию на 31.12.2013</t>
  </si>
  <si>
    <t>Приложение 2 к Порядку предоставления субсидии на компенсацию расходов, организациям осуществляющим управление многоквартирными домами, части расходов граждан на оплату за содержание и текущий ремонт общего имущества в многоквартирных домах, расположенных на территории муниципального образования город Игарка</t>
  </si>
  <si>
    <t>Приложение № 3 к Порядку предоставления субсидии на компенсацию расходов, организациям осуществляющим управление многоквартирными домами, части расходов граждан на оплату за содержание и текущий ремонт общего имущества в многоквартирных домах, расположенных на территории муниципального образования город Игарка</t>
  </si>
  <si>
    <t>Расчет расходов, организациям осуществляющим управление многоквартирными домами, части расходов граждан на оплату за содержание и текущий ремонт общего имущества в многоквартирных домах, расположенных на территории муниципального образования г.Игарка в 2014 году</t>
  </si>
  <si>
    <t xml:space="preserve">Наименование мунициального образования </t>
  </si>
  <si>
    <t>Договор управления многоквартирным домом на условиях открытого конкурса ( № договора, дата)</t>
  </si>
  <si>
    <t>с 01.01.2014  по 30.06.2014</t>
  </si>
  <si>
    <r>
      <t xml:space="preserve">с 01.07.2014 по 31.12.2014   </t>
    </r>
    <r>
      <rPr>
        <b/>
        <i/>
        <sz val="12"/>
        <rFont val="Times New Roman"/>
        <family val="1"/>
        <charset val="204"/>
      </rPr>
      <t>(с учетом повышения платы граждан с 01.07.14)</t>
    </r>
  </si>
  <si>
    <t>Площадь жилищного фонда в многоквартирном доме (тыс. м2)</t>
  </si>
  <si>
    <t>Плановая сумма расходов по содержанию и текущему ремонту  общего имущества в МКД  на 2014 год (тыс. руб.)</t>
  </si>
  <si>
    <t>Размер платы граждан за содержание и текущий ремонт общего имущества на условиях открытого конкурса  (руб./м2)</t>
  </si>
  <si>
    <t xml:space="preserve">   Размер платы граждан за содержание и текущий ремонт общего имущества МКД  с учетом ограничений установленных ОМС г.Игарка (руб./м2.)</t>
  </si>
  <si>
    <t>Субсидия на реализацию мероприятий по установлению предельных индексов изменения размера платы граждан за жилое помещение (тыс. руб.)</t>
  </si>
  <si>
    <t>Всего (гр.5-гр.6)*гр.13*6 мес.+ (гр.9-гр.10)*гр.13*6 мес.</t>
  </si>
  <si>
    <t>в том числе за счет средств районного бюджета</t>
  </si>
  <si>
    <t>Всего</t>
  </si>
  <si>
    <t>в том числе за счет средств краевого бюджета</t>
  </si>
  <si>
    <t>г.Игарка</t>
  </si>
  <si>
    <t>Жилые дома с полным благоустройством</t>
  </si>
  <si>
    <t>Расходы по содержанию вахт составляют 41,2%, вахты планируется убрать к 2013г.</t>
  </si>
  <si>
    <t>Всего:</t>
  </si>
  <si>
    <t>г. Бородино</t>
  </si>
  <si>
    <t>г. Красноярск</t>
  </si>
  <si>
    <t>В 5-этажных зданиях общежитий сокращены службы вахтеров, в 9-этажных зданиях это сделать не представляется возможным</t>
  </si>
  <si>
    <t>г. Лесосибирск</t>
  </si>
  <si>
    <t>В общежитиях расходов по содержанию вахт, нет.</t>
  </si>
  <si>
    <t>г. Шарыпово</t>
  </si>
  <si>
    <t>г. Железногорск</t>
  </si>
  <si>
    <t>г. Зеленогорск</t>
  </si>
  <si>
    <t xml:space="preserve">расходы по содержанию вахт составляют 57,0% </t>
  </si>
  <si>
    <t xml:space="preserve">расходы по содержанию вахт составляют 47,3% </t>
  </si>
  <si>
    <t xml:space="preserve">расходы по содержанию вахт составляют 46,7% </t>
  </si>
  <si>
    <t xml:space="preserve">расходы по содержанию вахт составляют 43,7% </t>
  </si>
  <si>
    <t xml:space="preserve">расходы по содержанию вахт составляют 45,4% </t>
  </si>
  <si>
    <t xml:space="preserve">расходы по содержанию вахт составляют 41,06% </t>
  </si>
  <si>
    <t xml:space="preserve">расходы по содержанию вахт составляют 18,4% </t>
  </si>
  <si>
    <t xml:space="preserve">расходы по содержанию вахт составляют 19,1% </t>
  </si>
  <si>
    <t xml:space="preserve">расходы по содержанию вахт составляют 43,3% </t>
  </si>
  <si>
    <t xml:space="preserve">Березовский </t>
  </si>
  <si>
    <t>район</t>
  </si>
  <si>
    <t xml:space="preserve">Курагинский </t>
  </si>
  <si>
    <t>Произошло увеличение общей площади, в связи с тем, что кухни были переделаны под жилые помещения, содержание вахт составляет 35% от общих расходов</t>
  </si>
  <si>
    <t>Нижнеингашский</t>
  </si>
  <si>
    <t>Туруханский</t>
  </si>
  <si>
    <t>Уярский</t>
  </si>
  <si>
    <t>Таймырский</t>
  </si>
  <si>
    <t>Долгано-</t>
  </si>
  <si>
    <t>Ненецкий МР</t>
  </si>
  <si>
    <t>Выпадающие доходы рассчитаны с учетом незаселенной площади</t>
  </si>
  <si>
    <t>Эвенкийский</t>
  </si>
  <si>
    <t>МР</t>
  </si>
  <si>
    <t>ВСЕГО</t>
  </si>
  <si>
    <t>Исп.  (Ф.И.О. телефон)</t>
  </si>
  <si>
    <t>Приложение 4 к Порядку предоставления субсидии на компенсацию расходов, организациям осуществляющим управление многоквартирными домами, части расходов граждан на оплату за содержание и текущий ремонт общего имущества в многоквартирных домах, расположенных на территории муниципального образования город Игарка</t>
  </si>
  <si>
    <t xml:space="preserve">ОТЧЁТ ОБ ИСПОЛЬЗОВАНИИ СУБСИДИИ
на компенсацию расходов, организациям осуществляющим управление многоквартирными домами, части расходов граждан на оплату за содержание и текущий ремонт общего имущества в многоквартирных домах, расположенных на территории муниципального образования город Игарка
</t>
  </si>
  <si>
    <t>Приложение (документы в соответствии с условиями Порядка):</t>
  </si>
  <si>
    <t xml:space="preserve">Приложение № 5
к Порядку предоставления субсидии на компенсацию расходов, организациям осуществляющим управление многоквартирными домами, части расходов граждан на оплату за содержание и текущий ремонт общего имущества в многоквартирных домах, расположенных на территории муниципального образования город Игарка
</t>
  </si>
  <si>
    <t>Отчет по расходам, организациям осуществляющим управление многоквартирными домами, части расходов граждан на оплату за содержание и текущий ремонт общего имущества в многоквартирных домах, расположенных на территории муниципального образования г.Игарка в 2014 году</t>
  </si>
  <si>
    <t>Адрес многоквартирного дома (улица. № дома)</t>
  </si>
  <si>
    <t>с 01.01.2014  по 31.06.2014</t>
  </si>
  <si>
    <r>
      <t>Фактическая сумма расходов подлежащая выплате из бюджета района по содержанию и текущему ремонту общего имущества в МКД за 2014 год, по данным бухгалтерского учета организации осуществляющей управление МКД</t>
    </r>
    <r>
      <rPr>
        <b/>
        <sz val="9"/>
        <rFont val="Times New Roman"/>
        <family val="1"/>
        <charset val="204"/>
      </rPr>
      <t xml:space="preserve">  </t>
    </r>
    <r>
      <rPr>
        <sz val="9"/>
        <rFont val="Times New Roman"/>
        <family val="1"/>
        <charset val="204"/>
      </rPr>
      <t xml:space="preserve">(тыс.руб) </t>
    </r>
  </si>
  <si>
    <t>Всего (гр.3-гр.4)*гр.7*6 мес.+ (гр.5-гр.6)*гр.7*6 мес.</t>
  </si>
  <si>
    <t>…</t>
  </si>
  <si>
    <t>Итого</t>
  </si>
  <si>
    <t>Реестр многоквартирных домов, расположенных на территории муниципального образования город Игарка в 2014 году</t>
  </si>
  <si>
    <t>№ п/п</t>
  </si>
  <si>
    <t>Адрес многоквартирного дома</t>
  </si>
  <si>
    <t>Общая площадь жилых помещений м2</t>
  </si>
  <si>
    <t>Количество граждан,проживающих в жилых помещениях</t>
  </si>
  <si>
    <t>ООО "УК "МЭК"</t>
  </si>
  <si>
    <t>Реквизиты документа  на основании которых, осуществляется управление многоквартирным домом</t>
  </si>
  <si>
    <t>Ремонт и эксплуатация лифтов, м2</t>
  </si>
  <si>
    <t>Ремонт и эксплуатация мусоропроводов, м2</t>
  </si>
  <si>
    <t>Сбор и вывоз твердых бытовых отходов, м2</t>
  </si>
  <si>
    <t>Сбор и вывоз жидких бытовых отходов, м2</t>
  </si>
  <si>
    <r>
      <t xml:space="preserve">Многоквартирные жилые дома с полным благоустройством </t>
    </r>
    <r>
      <rPr>
        <i/>
        <sz val="11"/>
        <color indexed="8"/>
        <rFont val="Times New Roman"/>
        <family val="1"/>
        <charset val="204"/>
      </rPr>
      <t>(Группировка с  учетом конструктивных и технических параметров МКД)</t>
    </r>
  </si>
  <si>
    <r>
      <t>Многоквартирные жилые дома, в которых отсутствует один элемент благоустройства</t>
    </r>
    <r>
      <rPr>
        <i/>
        <sz val="11"/>
        <color indexed="8"/>
        <rFont val="Times New Roman"/>
        <family val="1"/>
        <charset val="204"/>
      </rPr>
      <t xml:space="preserve"> (Группировка с  учетом конструктивных и технических параметров МКД)</t>
    </r>
  </si>
  <si>
    <r>
      <t xml:space="preserve">Многоквартирные жилые дома, в которых отсутствует два и более элементов благоустройства  </t>
    </r>
    <r>
      <rPr>
        <i/>
        <sz val="11"/>
        <color indexed="8"/>
        <rFont val="Times New Roman"/>
        <family val="1"/>
        <charset val="204"/>
      </rPr>
      <t>(Группировка с  учетом конструктивных и технических параметров МКД)</t>
    </r>
  </si>
  <si>
    <t>Приложение № 6  Порядку предоставления субсидии на компенсацию расходов, организациям осуществляющим управление многоквартирными домами, части расходов граждан на оплату за содержание и текущий ремонт общего имущества в многоквартирных домах, расположенных на территории муниципального образования город Игарка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</si>
</sst>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213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0" xfId="1"/>
    <xf numFmtId="0" fontId="12" fillId="0" borderId="4" xfId="1" applyFont="1" applyBorder="1" applyAlignment="1"/>
    <xf numFmtId="0" fontId="12" fillId="0" borderId="2" xfId="1" applyFont="1" applyBorder="1" applyAlignment="1"/>
    <xf numFmtId="0" fontId="13" fillId="0" borderId="11" xfId="1" applyFont="1" applyBorder="1" applyAlignment="1">
      <alignment horizontal="center" vertical="center" wrapText="1"/>
    </xf>
    <xf numFmtId="0" fontId="10" fillId="0" borderId="0" xfId="1" applyBorder="1" applyAlignment="1"/>
    <xf numFmtId="0" fontId="10" fillId="0" borderId="2" xfId="1" applyBorder="1" applyAlignment="1"/>
    <xf numFmtId="0" fontId="18" fillId="0" borderId="2" xfId="1" applyFont="1" applyBorder="1" applyAlignment="1"/>
    <xf numFmtId="0" fontId="14" fillId="0" borderId="2" xfId="1" applyFont="1" applyFill="1" applyBorder="1" applyAlignment="1">
      <alignment horizontal="center" vertical="center" wrapText="1"/>
    </xf>
    <xf numFmtId="0" fontId="18" fillId="0" borderId="2" xfId="1" applyFont="1" applyBorder="1"/>
    <xf numFmtId="0" fontId="14" fillId="0" borderId="2" xfId="1" applyFont="1" applyBorder="1" applyAlignment="1">
      <alignment horizontal="center" vertical="top"/>
    </xf>
    <xf numFmtId="0" fontId="14" fillId="0" borderId="2" xfId="1" applyFont="1" applyBorder="1" applyAlignment="1">
      <alignment horizontal="center" wrapText="1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2" xfId="1" applyFont="1" applyBorder="1"/>
    <xf numFmtId="164" fontId="14" fillId="0" borderId="2" xfId="1" applyNumberFormat="1" applyFont="1" applyBorder="1" applyAlignment="1">
      <alignment horizontal="center" vertical="top" wrapText="1"/>
    </xf>
    <xf numFmtId="165" fontId="14" fillId="0" borderId="2" xfId="1" applyNumberFormat="1" applyFont="1" applyBorder="1" applyAlignment="1">
      <alignment horizontal="center" vertical="top" wrapText="1"/>
    </xf>
    <xf numFmtId="2" fontId="14" fillId="0" borderId="2" xfId="1" applyNumberFormat="1" applyFont="1" applyBorder="1" applyAlignment="1">
      <alignment horizontal="center" vertical="top" wrapText="1"/>
    </xf>
    <xf numFmtId="0" fontId="14" fillId="0" borderId="2" xfId="1" applyFont="1" applyBorder="1" applyAlignment="1">
      <alignment horizontal="center" vertical="top" wrapText="1"/>
    </xf>
    <xf numFmtId="0" fontId="14" fillId="0" borderId="2" xfId="1" applyFont="1" applyBorder="1"/>
    <xf numFmtId="0" fontId="14" fillId="0" borderId="2" xfId="1" applyFont="1" applyBorder="1" applyAlignment="1">
      <alignment wrapText="1"/>
    </xf>
    <xf numFmtId="2" fontId="11" fillId="0" borderId="2" xfId="1" applyNumberFormat="1" applyFont="1" applyBorder="1" applyAlignment="1">
      <alignment horizontal="center" vertical="top" wrapText="1"/>
    </xf>
    <xf numFmtId="164" fontId="11" fillId="0" borderId="2" xfId="1" applyNumberFormat="1" applyFont="1" applyBorder="1" applyAlignment="1">
      <alignment horizontal="center" vertical="top" wrapText="1"/>
    </xf>
    <xf numFmtId="0" fontId="11" fillId="0" borderId="2" xfId="1" applyFont="1" applyFill="1" applyBorder="1" applyAlignment="1">
      <alignment horizontal="center" vertical="top" wrapText="1"/>
    </xf>
    <xf numFmtId="0" fontId="14" fillId="0" borderId="14" xfId="1" applyFont="1" applyBorder="1"/>
    <xf numFmtId="0" fontId="14" fillId="0" borderId="3" xfId="1" applyFont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4" fillId="0" borderId="15" xfId="1" applyFont="1" applyBorder="1"/>
    <xf numFmtId="0" fontId="14" fillId="0" borderId="16" xfId="1" applyFont="1" applyBorder="1" applyAlignment="1">
      <alignment horizontal="center"/>
    </xf>
    <xf numFmtId="0" fontId="14" fillId="0" borderId="17" xfId="1" applyFont="1" applyBorder="1"/>
    <xf numFmtId="0" fontId="14" fillId="0" borderId="18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4" fillId="0" borderId="18" xfId="1" applyFont="1" applyBorder="1"/>
    <xf numFmtId="0" fontId="11" fillId="0" borderId="19" xfId="1" applyFont="1" applyBorder="1" applyAlignment="1">
      <alignment horizontal="center"/>
    </xf>
    <xf numFmtId="0" fontId="14" fillId="0" borderId="7" xfId="1" applyFont="1" applyBorder="1"/>
    <xf numFmtId="0" fontId="14" fillId="0" borderId="7" xfId="1" applyFont="1" applyBorder="1" applyAlignment="1">
      <alignment horizontal="right"/>
    </xf>
    <xf numFmtId="0" fontId="10" fillId="0" borderId="7" xfId="1" applyBorder="1"/>
    <xf numFmtId="0" fontId="11" fillId="2" borderId="7" xfId="1" applyFont="1" applyFill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20" xfId="1" applyFont="1" applyBorder="1"/>
    <xf numFmtId="0" fontId="14" fillId="0" borderId="21" xfId="1" applyFont="1" applyBorder="1"/>
    <xf numFmtId="0" fontId="14" fillId="0" borderId="22" xfId="1" applyFont="1" applyBorder="1" applyAlignment="1">
      <alignment horizontal="center"/>
    </xf>
    <xf numFmtId="0" fontId="14" fillId="0" borderId="3" xfId="1" applyFont="1" applyBorder="1"/>
    <xf numFmtId="0" fontId="10" fillId="0" borderId="3" xfId="1" applyBorder="1"/>
    <xf numFmtId="0" fontId="11" fillId="2" borderId="3" xfId="1" applyFont="1" applyFill="1" applyBorder="1" applyAlignment="1">
      <alignment horizontal="center"/>
    </xf>
    <xf numFmtId="0" fontId="14" fillId="0" borderId="3" xfId="1" applyFont="1" applyBorder="1" applyAlignment="1">
      <alignment horizontal="left" vertical="center" wrapText="1"/>
    </xf>
    <xf numFmtId="0" fontId="14" fillId="0" borderId="6" xfId="1" applyFont="1" applyBorder="1"/>
    <xf numFmtId="0" fontId="11" fillId="0" borderId="6" xfId="1" applyFont="1" applyBorder="1" applyAlignment="1">
      <alignment horizontal="center"/>
    </xf>
    <xf numFmtId="0" fontId="14" fillId="0" borderId="6" xfId="1" applyFont="1" applyBorder="1" applyAlignment="1">
      <alignment horizontal="center"/>
    </xf>
    <xf numFmtId="0" fontId="14" fillId="0" borderId="15" xfId="1" applyFont="1" applyBorder="1" applyAlignment="1">
      <alignment horizontal="center" wrapText="1"/>
    </xf>
    <xf numFmtId="0" fontId="19" fillId="0" borderId="2" xfId="1" applyFont="1" applyBorder="1" applyAlignment="1">
      <alignment horizontal="center" wrapText="1"/>
    </xf>
    <xf numFmtId="0" fontId="14" fillId="0" borderId="18" xfId="1" applyFont="1" applyBorder="1" applyAlignment="1">
      <alignment horizontal="center" wrapText="1"/>
    </xf>
    <xf numFmtId="0" fontId="11" fillId="0" borderId="18" xfId="1" applyFont="1" applyBorder="1" applyAlignment="1">
      <alignment horizontal="center" wrapText="1"/>
    </xf>
    <xf numFmtId="0" fontId="11" fillId="0" borderId="18" xfId="1" applyFont="1" applyFill="1" applyBorder="1" applyAlignment="1">
      <alignment horizontal="center" wrapText="1"/>
    </xf>
    <xf numFmtId="0" fontId="14" fillId="0" borderId="3" xfId="1" applyFont="1" applyBorder="1" applyAlignment="1">
      <alignment horizontal="center" wrapText="1"/>
    </xf>
    <xf numFmtId="0" fontId="11" fillId="2" borderId="3" xfId="1" applyFont="1" applyFill="1" applyBorder="1" applyAlignment="1">
      <alignment horizontal="center" wrapText="1"/>
    </xf>
    <xf numFmtId="0" fontId="11" fillId="0" borderId="22" xfId="1" applyFont="1" applyBorder="1" applyAlignment="1">
      <alignment horizontal="center"/>
    </xf>
    <xf numFmtId="0" fontId="14" fillId="0" borderId="20" xfId="1" applyFont="1" applyBorder="1" applyAlignment="1">
      <alignment wrapText="1"/>
    </xf>
    <xf numFmtId="0" fontId="14" fillId="0" borderId="0" xfId="1" applyFont="1"/>
    <xf numFmtId="0" fontId="14" fillId="0" borderId="18" xfId="1" applyFont="1" applyBorder="1" applyAlignment="1">
      <alignment horizontal="left" vertical="center" wrapText="1"/>
    </xf>
    <xf numFmtId="0" fontId="14" fillId="0" borderId="2" xfId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 wrapText="1"/>
    </xf>
    <xf numFmtId="0" fontId="14" fillId="0" borderId="6" xfId="1" applyFont="1" applyBorder="1" applyAlignment="1">
      <alignment horizontal="center" wrapText="1"/>
    </xf>
    <xf numFmtId="0" fontId="11" fillId="0" borderId="2" xfId="1" applyFont="1" applyBorder="1" applyAlignment="1">
      <alignment horizontal="center" wrapText="1"/>
    </xf>
    <xf numFmtId="0" fontId="11" fillId="0" borderId="15" xfId="1" applyFont="1" applyBorder="1" applyAlignment="1">
      <alignment horizontal="center"/>
    </xf>
    <xf numFmtId="2" fontId="14" fillId="0" borderId="2" xfId="1" applyNumberFormat="1" applyFont="1" applyBorder="1" applyAlignment="1">
      <alignment horizontal="center"/>
    </xf>
    <xf numFmtId="2" fontId="14" fillId="0" borderId="18" xfId="1" applyNumberFormat="1" applyFont="1" applyBorder="1" applyAlignment="1">
      <alignment horizontal="center"/>
    </xf>
    <xf numFmtId="2" fontId="14" fillId="0" borderId="3" xfId="1" applyNumberFormat="1" applyFont="1" applyBorder="1" applyAlignment="1">
      <alignment horizontal="center"/>
    </xf>
    <xf numFmtId="0" fontId="20" fillId="0" borderId="2" xfId="1" applyFont="1" applyBorder="1"/>
    <xf numFmtId="0" fontId="20" fillId="0" borderId="2" xfId="1" applyFont="1" applyBorder="1" applyAlignment="1">
      <alignment horizontal="center"/>
    </xf>
    <xf numFmtId="0" fontId="20" fillId="0" borderId="6" xfId="1" applyFont="1" applyBorder="1"/>
    <xf numFmtId="0" fontId="20" fillId="0" borderId="6" xfId="1" applyFont="1" applyBorder="1" applyAlignment="1">
      <alignment horizontal="center"/>
    </xf>
    <xf numFmtId="0" fontId="20" fillId="0" borderId="15" xfId="1" applyFont="1" applyBorder="1"/>
    <xf numFmtId="0" fontId="20" fillId="0" borderId="16" xfId="1" applyFont="1" applyBorder="1" applyAlignment="1">
      <alignment horizontal="center"/>
    </xf>
    <xf numFmtId="0" fontId="14" fillId="0" borderId="18" xfId="1" applyFont="1" applyFill="1" applyBorder="1" applyAlignment="1">
      <alignment horizontal="center"/>
    </xf>
    <xf numFmtId="0" fontId="20" fillId="0" borderId="18" xfId="1" applyFont="1" applyBorder="1"/>
    <xf numFmtId="0" fontId="11" fillId="0" borderId="23" xfId="1" applyFont="1" applyBorder="1"/>
    <xf numFmtId="0" fontId="14" fillId="0" borderId="24" xfId="1" applyFont="1" applyBorder="1" applyAlignment="1">
      <alignment horizontal="center"/>
    </xf>
    <xf numFmtId="0" fontId="14" fillId="0" borderId="24" xfId="1" applyFont="1" applyFill="1" applyBorder="1" applyAlignment="1">
      <alignment horizontal="center"/>
    </xf>
    <xf numFmtId="0" fontId="11" fillId="0" borderId="24" xfId="1" applyFont="1" applyBorder="1"/>
    <xf numFmtId="0" fontId="11" fillId="0" borderId="24" xfId="1" applyFont="1" applyBorder="1" applyAlignment="1">
      <alignment horizontal="center"/>
    </xf>
    <xf numFmtId="0" fontId="20" fillId="0" borderId="24" xfId="1" applyFont="1" applyBorder="1"/>
    <xf numFmtId="0" fontId="11" fillId="0" borderId="25" xfId="1" applyFont="1" applyBorder="1" applyAlignment="1">
      <alignment horizontal="center"/>
    </xf>
    <xf numFmtId="0" fontId="15" fillId="0" borderId="0" xfId="1" applyFont="1"/>
    <xf numFmtId="0" fontId="2" fillId="0" borderId="0" xfId="1" applyFont="1"/>
    <xf numFmtId="0" fontId="2" fillId="0" borderId="1" xfId="1" applyFont="1" applyBorder="1"/>
    <xf numFmtId="0" fontId="0" fillId="0" borderId="0" xfId="0" applyBorder="1"/>
    <xf numFmtId="0" fontId="4" fillId="0" borderId="0" xfId="0" applyFont="1" applyBorder="1"/>
    <xf numFmtId="0" fontId="4" fillId="0" borderId="1" xfId="0" applyFont="1" applyBorder="1"/>
    <xf numFmtId="0" fontId="4" fillId="0" borderId="0" xfId="0" applyFont="1"/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left"/>
    </xf>
    <xf numFmtId="0" fontId="16" fillId="0" borderId="2" xfId="1" applyFont="1" applyBorder="1" applyAlignment="1">
      <alignment horizontal="center" vertical="top" wrapText="1"/>
    </xf>
    <xf numFmtId="0" fontId="23" fillId="0" borderId="2" xfId="1" applyFont="1" applyBorder="1" applyAlignment="1">
      <alignment horizontal="center" wrapText="1"/>
    </xf>
    <xf numFmtId="0" fontId="11" fillId="0" borderId="2" xfId="1" applyFont="1" applyBorder="1" applyAlignment="1">
      <alignment horizontal="center" vertical="top" wrapText="1"/>
    </xf>
    <xf numFmtId="0" fontId="4" fillId="0" borderId="0" xfId="1" applyFont="1"/>
    <xf numFmtId="0" fontId="4" fillId="0" borderId="0" xfId="1" applyFont="1" applyBorder="1"/>
    <xf numFmtId="0" fontId="4" fillId="0" borderId="1" xfId="1" applyFont="1" applyBorder="1"/>
    <xf numFmtId="0" fontId="1" fillId="0" borderId="0" xfId="2"/>
    <xf numFmtId="0" fontId="4" fillId="0" borderId="0" xfId="2" applyFont="1" applyAlignment="1">
      <alignment wrapText="1"/>
    </xf>
    <xf numFmtId="0" fontId="1" fillId="0" borderId="0" xfId="2" applyAlignment="1">
      <alignment wrapText="1"/>
    </xf>
    <xf numFmtId="0" fontId="2" fillId="0" borderId="0" xfId="2" applyFont="1"/>
    <xf numFmtId="0" fontId="3" fillId="0" borderId="2" xfId="2" applyFont="1" applyBorder="1" applyAlignment="1">
      <alignment horizontal="center" vertical="justify" textRotation="90"/>
    </xf>
    <xf numFmtId="0" fontId="25" fillId="0" borderId="2" xfId="2" applyFont="1" applyBorder="1" applyAlignment="1">
      <alignment horizontal="center"/>
    </xf>
    <xf numFmtId="0" fontId="2" fillId="0" borderId="2" xfId="2" applyFont="1" applyBorder="1"/>
    <xf numFmtId="0" fontId="23" fillId="0" borderId="2" xfId="2" applyFont="1" applyBorder="1"/>
    <xf numFmtId="0" fontId="2" fillId="0" borderId="1" xfId="2" applyFont="1" applyBorder="1"/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4" fillId="0" borderId="0" xfId="1" applyFont="1" applyAlignment="1"/>
    <xf numFmtId="0" fontId="14" fillId="0" borderId="0" xfId="1" applyFont="1" applyAlignment="1">
      <alignment wrapText="1"/>
    </xf>
    <xf numFmtId="0" fontId="14" fillId="0" borderId="2" xfId="1" applyFont="1" applyBorder="1" applyAlignment="1">
      <alignment horizontal="center" wrapText="1"/>
    </xf>
    <xf numFmtId="0" fontId="14" fillId="0" borderId="15" xfId="1" applyFont="1" applyBorder="1" applyAlignment="1">
      <alignment horizontal="center" wrapText="1"/>
    </xf>
    <xf numFmtId="0" fontId="14" fillId="0" borderId="6" xfId="1" applyFont="1" applyBorder="1" applyAlignment="1">
      <alignment horizontal="center" wrapText="1"/>
    </xf>
    <xf numFmtId="0" fontId="14" fillId="0" borderId="6" xfId="1" applyFont="1" applyBorder="1" applyAlignment="1">
      <alignment horizontal="center"/>
    </xf>
    <xf numFmtId="0" fontId="14" fillId="0" borderId="15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18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center" vertical="top" wrapText="1"/>
    </xf>
    <xf numFmtId="4" fontId="16" fillId="0" borderId="2" xfId="1" applyNumberFormat="1" applyFont="1" applyBorder="1" applyAlignment="1">
      <alignment horizontal="center" vertical="top" wrapText="1"/>
    </xf>
    <xf numFmtId="0" fontId="14" fillId="0" borderId="2" xfId="1" applyFont="1" applyBorder="1" applyAlignment="1">
      <alignment horizontal="center" vertical="top" wrapText="1"/>
    </xf>
    <xf numFmtId="0" fontId="14" fillId="0" borderId="3" xfId="1" applyFont="1" applyBorder="1" applyAlignment="1">
      <alignment horizontal="center"/>
    </xf>
    <xf numFmtId="0" fontId="7" fillId="0" borderId="6" xfId="1" applyFont="1" applyBorder="1" applyAlignment="1">
      <alignment horizontal="center" vertical="top" wrapText="1"/>
    </xf>
    <xf numFmtId="0" fontId="10" fillId="0" borderId="7" xfId="1" applyFont="1" applyBorder="1"/>
    <xf numFmtId="0" fontId="10" fillId="0" borderId="3" xfId="1" applyFont="1" applyBorder="1"/>
    <xf numFmtId="0" fontId="7" fillId="0" borderId="2" xfId="1" applyFont="1" applyBorder="1" applyAlignment="1">
      <alignment horizontal="center" vertical="top" wrapText="1"/>
    </xf>
    <xf numFmtId="0" fontId="10" fillId="0" borderId="2" xfId="1" applyFont="1" applyBorder="1" applyAlignment="1"/>
    <xf numFmtId="0" fontId="15" fillId="0" borderId="2" xfId="1" applyFont="1" applyBorder="1" applyAlignment="1">
      <alignment horizontal="center" vertical="top" wrapText="1"/>
    </xf>
    <xf numFmtId="0" fontId="17" fillId="0" borderId="2" xfId="1" applyFont="1" applyBorder="1" applyAlignment="1"/>
    <xf numFmtId="0" fontId="14" fillId="0" borderId="8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11" fillId="0" borderId="0" xfId="1" applyFont="1" applyAlignment="1">
      <alignment horizontal="center" wrapText="1"/>
    </xf>
    <xf numFmtId="0" fontId="14" fillId="0" borderId="2" xfId="1" applyFont="1" applyBorder="1" applyAlignment="1">
      <alignment horizontal="center" vertical="center" wrapText="1"/>
    </xf>
    <xf numFmtId="0" fontId="10" fillId="0" borderId="2" xfId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top" wrapText="1"/>
    </xf>
    <xf numFmtId="0" fontId="15" fillId="0" borderId="7" xfId="1" applyFont="1" applyBorder="1" applyAlignment="1">
      <alignment horizontal="center" vertical="top" wrapText="1"/>
    </xf>
    <xf numFmtId="0" fontId="15" fillId="0" borderId="3" xfId="1" applyFont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top" wrapText="1"/>
    </xf>
    <xf numFmtId="0" fontId="10" fillId="0" borderId="2" xfId="1" applyBorder="1" applyAlignment="1"/>
    <xf numFmtId="0" fontId="11" fillId="0" borderId="8" xfId="1" applyFont="1" applyBorder="1" applyAlignment="1">
      <alignment horizontal="center" wrapText="1"/>
    </xf>
    <xf numFmtId="0" fontId="11" fillId="0" borderId="1" xfId="1" applyFont="1" applyBorder="1" applyAlignment="1">
      <alignment horizontal="center" wrapText="1"/>
    </xf>
    <xf numFmtId="0" fontId="15" fillId="0" borderId="2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1" applyFont="1" applyAlignment="1">
      <alignment horizontal="left" wrapText="1"/>
    </xf>
    <xf numFmtId="0" fontId="23" fillId="0" borderId="1" xfId="1" applyFont="1" applyBorder="1" applyAlignment="1">
      <alignment horizontal="center" wrapText="1"/>
    </xf>
    <xf numFmtId="0" fontId="23" fillId="0" borderId="4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7" fillId="0" borderId="0" xfId="1" applyFont="1" applyAlignment="1">
      <alignment horizontal="left" wrapText="1"/>
    </xf>
    <xf numFmtId="0" fontId="7" fillId="0" borderId="0" xfId="1" applyFont="1" applyAlignment="1">
      <alignment horizontal="left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3" fillId="0" borderId="8" xfId="2" applyFont="1" applyBorder="1" applyAlignment="1">
      <alignment horizontal="center" wrapText="1"/>
    </xf>
    <xf numFmtId="0" fontId="23" fillId="0" borderId="1" xfId="2" applyFont="1" applyBorder="1" applyAlignment="1">
      <alignment horizontal="center" wrapText="1"/>
    </xf>
    <xf numFmtId="0" fontId="23" fillId="0" borderId="4" xfId="2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0" fontId="2" fillId="0" borderId="4" xfId="2" applyFont="1" applyBorder="1" applyAlignment="1">
      <alignment horizontal="center" wrapText="1"/>
    </xf>
    <xf numFmtId="0" fontId="2" fillId="0" borderId="0" xfId="2" applyFont="1" applyAlignment="1">
      <alignment wrapText="1"/>
    </xf>
    <xf numFmtId="0" fontId="4" fillId="0" borderId="0" xfId="2" applyFont="1" applyAlignment="1">
      <alignment horizontal="left" wrapText="1"/>
    </xf>
    <xf numFmtId="0" fontId="1" fillId="0" borderId="0" xfId="2" applyAlignment="1">
      <alignment wrapText="1"/>
    </xf>
    <xf numFmtId="0" fontId="23" fillId="0" borderId="0" xfId="2" applyFont="1" applyAlignment="1">
      <alignment horizontal="center" wrapText="1"/>
    </xf>
    <xf numFmtId="0" fontId="1" fillId="0" borderId="0" xfId="2"/>
    <xf numFmtId="0" fontId="2" fillId="0" borderId="2" xfId="2" applyFont="1" applyBorder="1" applyAlignment="1">
      <alignment horizontal="center" vertical="justify"/>
    </xf>
    <xf numFmtId="0" fontId="2" fillId="0" borderId="6" xfId="2" applyFont="1" applyBorder="1" applyAlignment="1">
      <alignment horizontal="center" vertical="justify" textRotation="90" wrapText="1"/>
    </xf>
    <xf numFmtId="0" fontId="2" fillId="0" borderId="3" xfId="2" applyFont="1" applyBorder="1" applyAlignment="1">
      <alignment horizontal="center" vertical="justify" textRotation="90" wrapText="1"/>
    </xf>
    <xf numFmtId="0" fontId="2" fillId="0" borderId="6" xfId="2" applyFont="1" applyBorder="1" applyAlignment="1">
      <alignment horizontal="center" vertical="justify"/>
    </xf>
    <xf numFmtId="0" fontId="2" fillId="0" borderId="3" xfId="2" applyFont="1" applyBorder="1" applyAlignment="1">
      <alignment horizontal="center" vertical="justify"/>
    </xf>
    <xf numFmtId="0" fontId="2" fillId="0" borderId="6" xfId="2" applyFont="1" applyBorder="1" applyAlignment="1">
      <alignment horizontal="center" vertical="justify" textRotation="90"/>
    </xf>
    <xf numFmtId="0" fontId="2" fillId="0" borderId="3" xfId="2" applyFont="1" applyBorder="1" applyAlignment="1">
      <alignment horizontal="center" vertical="justify" textRotation="90"/>
    </xf>
    <xf numFmtId="0" fontId="2" fillId="0" borderId="8" xfId="2" applyFont="1" applyBorder="1" applyAlignment="1">
      <alignment horizontal="center" vertical="justify"/>
    </xf>
    <xf numFmtId="0" fontId="2" fillId="0" borderId="1" xfId="2" applyFont="1" applyBorder="1" applyAlignment="1">
      <alignment horizontal="center" vertical="justify"/>
    </xf>
    <xf numFmtId="0" fontId="2" fillId="0" borderId="4" xfId="2" applyFont="1" applyBorder="1" applyAlignment="1">
      <alignment horizontal="center" vertical="justify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="75" zoomScaleNormal="66" workbookViewId="0">
      <selection activeCell="F1" sqref="F1:N2"/>
    </sheetView>
  </sheetViews>
  <sheetFormatPr defaultRowHeight="15" x14ac:dyDescent="0.25"/>
  <cols>
    <col min="2" max="2" width="19" customWidth="1"/>
    <col min="3" max="3" width="17.85546875" customWidth="1"/>
    <col min="4" max="4" width="19.5703125" customWidth="1"/>
    <col min="5" max="5" width="20.7109375" customWidth="1"/>
    <col min="6" max="6" width="17.7109375" customWidth="1"/>
    <col min="7" max="7" width="19" customWidth="1"/>
    <col min="8" max="8" width="17.28515625" customWidth="1"/>
    <col min="9" max="9" width="17" customWidth="1"/>
    <col min="10" max="10" width="17.5703125" customWidth="1"/>
    <col min="11" max="11" width="17.28515625" customWidth="1"/>
    <col min="12" max="12" width="15" customWidth="1"/>
    <col min="13" max="13" width="17.42578125" customWidth="1"/>
    <col min="14" max="14" width="16" customWidth="1"/>
  </cols>
  <sheetData>
    <row r="1" spans="1:14" ht="39" customHeight="1" x14ac:dyDescent="0.25">
      <c r="A1" s="128" t="s">
        <v>14</v>
      </c>
      <c r="B1" s="128"/>
      <c r="C1" s="128"/>
      <c r="D1" s="128"/>
      <c r="E1" s="128"/>
      <c r="F1" s="128" t="s">
        <v>28</v>
      </c>
      <c r="G1" s="128"/>
      <c r="H1" s="128"/>
      <c r="I1" s="128"/>
      <c r="J1" s="128"/>
      <c r="K1" s="128"/>
      <c r="L1" s="128"/>
      <c r="M1" s="128"/>
      <c r="N1" s="128"/>
    </row>
    <row r="2" spans="1:14" ht="42.7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x14ac:dyDescent="0.25">
      <c r="A3" s="140" t="s">
        <v>12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42" customHeight="1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x14ac:dyDescent="0.25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x14ac:dyDescent="0.25">
      <c r="B6" s="130" t="s">
        <v>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x14ac:dyDescent="0.25"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ht="15" customHeight="1" x14ac:dyDescent="0.25">
      <c r="B8" s="130" t="s">
        <v>20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4" ht="15" customHeight="1" x14ac:dyDescent="0.25">
      <c r="A9" s="131" t="s">
        <v>13</v>
      </c>
      <c r="B9" s="134" t="s">
        <v>18</v>
      </c>
      <c r="C9" s="135"/>
      <c r="D9" s="123" t="s">
        <v>21</v>
      </c>
      <c r="E9" s="124"/>
      <c r="F9" s="124"/>
      <c r="G9" s="124"/>
      <c r="H9" s="124"/>
      <c r="I9" s="124"/>
      <c r="J9" s="124"/>
      <c r="K9" s="124"/>
      <c r="L9" s="124"/>
      <c r="M9" s="124"/>
      <c r="N9" s="125"/>
    </row>
    <row r="10" spans="1:14" ht="15" customHeight="1" x14ac:dyDescent="0.25">
      <c r="A10" s="132"/>
      <c r="B10" s="136"/>
      <c r="C10" s="137"/>
      <c r="D10" s="123" t="s">
        <v>15</v>
      </c>
      <c r="E10" s="124"/>
      <c r="F10" s="124"/>
      <c r="G10" s="125"/>
      <c r="H10" s="123" t="s">
        <v>16</v>
      </c>
      <c r="I10" s="124"/>
      <c r="J10" s="124"/>
      <c r="K10" s="125"/>
      <c r="L10" s="138" t="s">
        <v>0</v>
      </c>
      <c r="M10" s="138" t="s">
        <v>1</v>
      </c>
      <c r="N10" s="126" t="s">
        <v>2</v>
      </c>
    </row>
    <row r="11" spans="1:14" ht="311.25" customHeight="1" x14ac:dyDescent="0.25">
      <c r="A11" s="133"/>
      <c r="B11" s="9" t="s">
        <v>17</v>
      </c>
      <c r="C11" s="8" t="s">
        <v>19</v>
      </c>
      <c r="D11" s="8" t="s">
        <v>22</v>
      </c>
      <c r="E11" s="3" t="s">
        <v>23</v>
      </c>
      <c r="F11" s="3" t="s">
        <v>24</v>
      </c>
      <c r="G11" s="3" t="s">
        <v>25</v>
      </c>
      <c r="H11" s="3" t="s">
        <v>27</v>
      </c>
      <c r="I11" s="3" t="s">
        <v>26</v>
      </c>
      <c r="J11" s="3" t="s">
        <v>24</v>
      </c>
      <c r="K11" s="3" t="s">
        <v>25</v>
      </c>
      <c r="L11" s="139"/>
      <c r="M11" s="139"/>
      <c r="N11" s="127"/>
    </row>
    <row r="12" spans="1:14" x14ac:dyDescent="0.25">
      <c r="A12" s="7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4">
        <v>14</v>
      </c>
    </row>
    <row r="13" spans="1:14" x14ac:dyDescent="0.25">
      <c r="A13" s="6"/>
      <c r="B13" s="120">
        <v>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2"/>
    </row>
    <row r="14" spans="1:14" x14ac:dyDescent="0.2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5">
      <c r="A15" s="6"/>
      <c r="B15" s="120" t="s">
        <v>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2"/>
    </row>
    <row r="16" spans="1:14" x14ac:dyDescent="0.25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s="6"/>
      <c r="B17" s="120" t="s">
        <v>4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2"/>
    </row>
    <row r="18" spans="1:14" x14ac:dyDescent="0.2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5">
      <c r="A19" s="6"/>
      <c r="B19" s="120" t="s">
        <v>5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2"/>
    </row>
    <row r="20" spans="1:14" x14ac:dyDescent="0.25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5">
      <c r="A21" s="6"/>
      <c r="B21" s="5" t="s">
        <v>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5">
      <c r="B22" s="1" t="s">
        <v>8</v>
      </c>
      <c r="C22" s="1"/>
      <c r="D22" s="2"/>
      <c r="E22" s="2"/>
      <c r="F22" s="2"/>
      <c r="G22" s="1" t="s">
        <v>10</v>
      </c>
      <c r="H22" s="1"/>
      <c r="I22" s="1"/>
      <c r="J22" s="1"/>
      <c r="K22" s="1"/>
      <c r="L22" s="1"/>
      <c r="M22" s="1"/>
      <c r="N22" s="1"/>
    </row>
    <row r="23" spans="1:14" x14ac:dyDescent="0.25">
      <c r="B23" s="1" t="s">
        <v>9</v>
      </c>
      <c r="C23" s="1"/>
      <c r="D23" s="2"/>
      <c r="E23" s="2"/>
      <c r="F23" s="2"/>
      <c r="G23" s="1" t="s">
        <v>10</v>
      </c>
      <c r="H23" s="1"/>
      <c r="I23" s="1"/>
      <c r="J23" s="1"/>
      <c r="K23" s="1"/>
      <c r="L23" s="1"/>
      <c r="M23" s="1"/>
      <c r="N23" s="1"/>
    </row>
    <row r="24" spans="1:14" x14ac:dyDescent="0.25">
      <c r="B24" s="1"/>
      <c r="C24" s="1"/>
      <c r="D24" s="1" t="s">
        <v>11</v>
      </c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19">
    <mergeCell ref="F1:N2"/>
    <mergeCell ref="B5:N5"/>
    <mergeCell ref="B6:N6"/>
    <mergeCell ref="B8:N8"/>
    <mergeCell ref="A9:A11"/>
    <mergeCell ref="D9:N9"/>
    <mergeCell ref="B9:C10"/>
    <mergeCell ref="M10:M11"/>
    <mergeCell ref="L10:L11"/>
    <mergeCell ref="B7:N7"/>
    <mergeCell ref="A1:E2"/>
    <mergeCell ref="A3:N4"/>
    <mergeCell ref="B19:N19"/>
    <mergeCell ref="B15:N15"/>
    <mergeCell ref="B17:N17"/>
    <mergeCell ref="H10:K10"/>
    <mergeCell ref="D10:G10"/>
    <mergeCell ref="B13:N13"/>
    <mergeCell ref="N10:N11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1"/>
  <sheetViews>
    <sheetView view="pageBreakPreview" zoomScale="75" zoomScaleNormal="100" workbookViewId="0">
      <selection activeCell="D321" sqref="D321"/>
    </sheetView>
  </sheetViews>
  <sheetFormatPr defaultRowHeight="12.75" x14ac:dyDescent="0.2"/>
  <cols>
    <col min="1" max="1" width="24.140625" style="10" customWidth="1"/>
    <col min="2" max="2" width="16" style="10" customWidth="1"/>
    <col min="3" max="3" width="19.140625" style="10" customWidth="1"/>
    <col min="4" max="4" width="25" style="10" customWidth="1"/>
    <col min="5" max="5" width="21.42578125" style="10" customWidth="1"/>
    <col min="6" max="6" width="25.140625" style="10" customWidth="1"/>
    <col min="7" max="7" width="13.28515625" style="10" customWidth="1"/>
    <col min="8" max="8" width="25.28515625" style="10" customWidth="1"/>
    <col min="9" max="9" width="20.85546875" style="10" customWidth="1"/>
    <col min="10" max="10" width="15.5703125" style="10" hidden="1" customWidth="1"/>
    <col min="11" max="11" width="18.7109375" style="10" hidden="1" customWidth="1"/>
    <col min="12" max="12" width="17.42578125" style="10" hidden="1" customWidth="1"/>
    <col min="13" max="256" width="9.140625" style="10"/>
    <col min="257" max="257" width="24.140625" style="10" customWidth="1"/>
    <col min="258" max="258" width="16" style="10" customWidth="1"/>
    <col min="259" max="259" width="19.140625" style="10" customWidth="1"/>
    <col min="260" max="260" width="25" style="10" customWidth="1"/>
    <col min="261" max="261" width="21.42578125" style="10" customWidth="1"/>
    <col min="262" max="262" width="25.140625" style="10" customWidth="1"/>
    <col min="263" max="263" width="13.28515625" style="10" customWidth="1"/>
    <col min="264" max="264" width="25.28515625" style="10" customWidth="1"/>
    <col min="265" max="265" width="20.85546875" style="10" customWidth="1"/>
    <col min="266" max="268" width="0" style="10" hidden="1" customWidth="1"/>
    <col min="269" max="512" width="9.140625" style="10"/>
    <col min="513" max="513" width="24.140625" style="10" customWidth="1"/>
    <col min="514" max="514" width="16" style="10" customWidth="1"/>
    <col min="515" max="515" width="19.140625" style="10" customWidth="1"/>
    <col min="516" max="516" width="25" style="10" customWidth="1"/>
    <col min="517" max="517" width="21.42578125" style="10" customWidth="1"/>
    <col min="518" max="518" width="25.140625" style="10" customWidth="1"/>
    <col min="519" max="519" width="13.28515625" style="10" customWidth="1"/>
    <col min="520" max="520" width="25.28515625" style="10" customWidth="1"/>
    <col min="521" max="521" width="20.85546875" style="10" customWidth="1"/>
    <col min="522" max="524" width="0" style="10" hidden="1" customWidth="1"/>
    <col min="525" max="768" width="9.140625" style="10"/>
    <col min="769" max="769" width="24.140625" style="10" customWidth="1"/>
    <col min="770" max="770" width="16" style="10" customWidth="1"/>
    <col min="771" max="771" width="19.140625" style="10" customWidth="1"/>
    <col min="772" max="772" width="25" style="10" customWidth="1"/>
    <col min="773" max="773" width="21.42578125" style="10" customWidth="1"/>
    <col min="774" max="774" width="25.140625" style="10" customWidth="1"/>
    <col min="775" max="775" width="13.28515625" style="10" customWidth="1"/>
    <col min="776" max="776" width="25.28515625" style="10" customWidth="1"/>
    <col min="777" max="777" width="20.85546875" style="10" customWidth="1"/>
    <col min="778" max="780" width="0" style="10" hidden="1" customWidth="1"/>
    <col min="781" max="1024" width="9.140625" style="10"/>
    <col min="1025" max="1025" width="24.140625" style="10" customWidth="1"/>
    <col min="1026" max="1026" width="16" style="10" customWidth="1"/>
    <col min="1027" max="1027" width="19.140625" style="10" customWidth="1"/>
    <col min="1028" max="1028" width="25" style="10" customWidth="1"/>
    <col min="1029" max="1029" width="21.42578125" style="10" customWidth="1"/>
    <col min="1030" max="1030" width="25.140625" style="10" customWidth="1"/>
    <col min="1031" max="1031" width="13.28515625" style="10" customWidth="1"/>
    <col min="1032" max="1032" width="25.28515625" style="10" customWidth="1"/>
    <col min="1033" max="1033" width="20.85546875" style="10" customWidth="1"/>
    <col min="1034" max="1036" width="0" style="10" hidden="1" customWidth="1"/>
    <col min="1037" max="1280" width="9.140625" style="10"/>
    <col min="1281" max="1281" width="24.140625" style="10" customWidth="1"/>
    <col min="1282" max="1282" width="16" style="10" customWidth="1"/>
    <col min="1283" max="1283" width="19.140625" style="10" customWidth="1"/>
    <col min="1284" max="1284" width="25" style="10" customWidth="1"/>
    <col min="1285" max="1285" width="21.42578125" style="10" customWidth="1"/>
    <col min="1286" max="1286" width="25.140625" style="10" customWidth="1"/>
    <col min="1287" max="1287" width="13.28515625" style="10" customWidth="1"/>
    <col min="1288" max="1288" width="25.28515625" style="10" customWidth="1"/>
    <col min="1289" max="1289" width="20.85546875" style="10" customWidth="1"/>
    <col min="1290" max="1292" width="0" style="10" hidden="1" customWidth="1"/>
    <col min="1293" max="1536" width="9.140625" style="10"/>
    <col min="1537" max="1537" width="24.140625" style="10" customWidth="1"/>
    <col min="1538" max="1538" width="16" style="10" customWidth="1"/>
    <col min="1539" max="1539" width="19.140625" style="10" customWidth="1"/>
    <col min="1540" max="1540" width="25" style="10" customWidth="1"/>
    <col min="1541" max="1541" width="21.42578125" style="10" customWidth="1"/>
    <col min="1542" max="1542" width="25.140625" style="10" customWidth="1"/>
    <col min="1543" max="1543" width="13.28515625" style="10" customWidth="1"/>
    <col min="1544" max="1544" width="25.28515625" style="10" customWidth="1"/>
    <col min="1545" max="1545" width="20.85546875" style="10" customWidth="1"/>
    <col min="1546" max="1548" width="0" style="10" hidden="1" customWidth="1"/>
    <col min="1549" max="1792" width="9.140625" style="10"/>
    <col min="1793" max="1793" width="24.140625" style="10" customWidth="1"/>
    <col min="1794" max="1794" width="16" style="10" customWidth="1"/>
    <col min="1795" max="1795" width="19.140625" style="10" customWidth="1"/>
    <col min="1796" max="1796" width="25" style="10" customWidth="1"/>
    <col min="1797" max="1797" width="21.42578125" style="10" customWidth="1"/>
    <col min="1798" max="1798" width="25.140625" style="10" customWidth="1"/>
    <col min="1799" max="1799" width="13.28515625" style="10" customWidth="1"/>
    <col min="1800" max="1800" width="25.28515625" style="10" customWidth="1"/>
    <col min="1801" max="1801" width="20.85546875" style="10" customWidth="1"/>
    <col min="1802" max="1804" width="0" style="10" hidden="1" customWidth="1"/>
    <col min="1805" max="2048" width="9.140625" style="10"/>
    <col min="2049" max="2049" width="24.140625" style="10" customWidth="1"/>
    <col min="2050" max="2050" width="16" style="10" customWidth="1"/>
    <col min="2051" max="2051" width="19.140625" style="10" customWidth="1"/>
    <col min="2052" max="2052" width="25" style="10" customWidth="1"/>
    <col min="2053" max="2053" width="21.42578125" style="10" customWidth="1"/>
    <col min="2054" max="2054" width="25.140625" style="10" customWidth="1"/>
    <col min="2055" max="2055" width="13.28515625" style="10" customWidth="1"/>
    <col min="2056" max="2056" width="25.28515625" style="10" customWidth="1"/>
    <col min="2057" max="2057" width="20.85546875" style="10" customWidth="1"/>
    <col min="2058" max="2060" width="0" style="10" hidden="1" customWidth="1"/>
    <col min="2061" max="2304" width="9.140625" style="10"/>
    <col min="2305" max="2305" width="24.140625" style="10" customWidth="1"/>
    <col min="2306" max="2306" width="16" style="10" customWidth="1"/>
    <col min="2307" max="2307" width="19.140625" style="10" customWidth="1"/>
    <col min="2308" max="2308" width="25" style="10" customWidth="1"/>
    <col min="2309" max="2309" width="21.42578125" style="10" customWidth="1"/>
    <col min="2310" max="2310" width="25.140625" style="10" customWidth="1"/>
    <col min="2311" max="2311" width="13.28515625" style="10" customWidth="1"/>
    <col min="2312" max="2312" width="25.28515625" style="10" customWidth="1"/>
    <col min="2313" max="2313" width="20.85546875" style="10" customWidth="1"/>
    <col min="2314" max="2316" width="0" style="10" hidden="1" customWidth="1"/>
    <col min="2317" max="2560" width="9.140625" style="10"/>
    <col min="2561" max="2561" width="24.140625" style="10" customWidth="1"/>
    <col min="2562" max="2562" width="16" style="10" customWidth="1"/>
    <col min="2563" max="2563" width="19.140625" style="10" customWidth="1"/>
    <col min="2564" max="2564" width="25" style="10" customWidth="1"/>
    <col min="2565" max="2565" width="21.42578125" style="10" customWidth="1"/>
    <col min="2566" max="2566" width="25.140625" style="10" customWidth="1"/>
    <col min="2567" max="2567" width="13.28515625" style="10" customWidth="1"/>
    <col min="2568" max="2568" width="25.28515625" style="10" customWidth="1"/>
    <col min="2569" max="2569" width="20.85546875" style="10" customWidth="1"/>
    <col min="2570" max="2572" width="0" style="10" hidden="1" customWidth="1"/>
    <col min="2573" max="2816" width="9.140625" style="10"/>
    <col min="2817" max="2817" width="24.140625" style="10" customWidth="1"/>
    <col min="2818" max="2818" width="16" style="10" customWidth="1"/>
    <col min="2819" max="2819" width="19.140625" style="10" customWidth="1"/>
    <col min="2820" max="2820" width="25" style="10" customWidth="1"/>
    <col min="2821" max="2821" width="21.42578125" style="10" customWidth="1"/>
    <col min="2822" max="2822" width="25.140625" style="10" customWidth="1"/>
    <col min="2823" max="2823" width="13.28515625" style="10" customWidth="1"/>
    <col min="2824" max="2824" width="25.28515625" style="10" customWidth="1"/>
    <col min="2825" max="2825" width="20.85546875" style="10" customWidth="1"/>
    <col min="2826" max="2828" width="0" style="10" hidden="1" customWidth="1"/>
    <col min="2829" max="3072" width="9.140625" style="10"/>
    <col min="3073" max="3073" width="24.140625" style="10" customWidth="1"/>
    <col min="3074" max="3074" width="16" style="10" customWidth="1"/>
    <col min="3075" max="3075" width="19.140625" style="10" customWidth="1"/>
    <col min="3076" max="3076" width="25" style="10" customWidth="1"/>
    <col min="3077" max="3077" width="21.42578125" style="10" customWidth="1"/>
    <col min="3078" max="3078" width="25.140625" style="10" customWidth="1"/>
    <col min="3079" max="3079" width="13.28515625" style="10" customWidth="1"/>
    <col min="3080" max="3080" width="25.28515625" style="10" customWidth="1"/>
    <col min="3081" max="3081" width="20.85546875" style="10" customWidth="1"/>
    <col min="3082" max="3084" width="0" style="10" hidden="1" customWidth="1"/>
    <col min="3085" max="3328" width="9.140625" style="10"/>
    <col min="3329" max="3329" width="24.140625" style="10" customWidth="1"/>
    <col min="3330" max="3330" width="16" style="10" customWidth="1"/>
    <col min="3331" max="3331" width="19.140625" style="10" customWidth="1"/>
    <col min="3332" max="3332" width="25" style="10" customWidth="1"/>
    <col min="3333" max="3333" width="21.42578125" style="10" customWidth="1"/>
    <col min="3334" max="3334" width="25.140625" style="10" customWidth="1"/>
    <col min="3335" max="3335" width="13.28515625" style="10" customWidth="1"/>
    <col min="3336" max="3336" width="25.28515625" style="10" customWidth="1"/>
    <col min="3337" max="3337" width="20.85546875" style="10" customWidth="1"/>
    <col min="3338" max="3340" width="0" style="10" hidden="1" customWidth="1"/>
    <col min="3341" max="3584" width="9.140625" style="10"/>
    <col min="3585" max="3585" width="24.140625" style="10" customWidth="1"/>
    <col min="3586" max="3586" width="16" style="10" customWidth="1"/>
    <col min="3587" max="3587" width="19.140625" style="10" customWidth="1"/>
    <col min="3588" max="3588" width="25" style="10" customWidth="1"/>
    <col min="3589" max="3589" width="21.42578125" style="10" customWidth="1"/>
    <col min="3590" max="3590" width="25.140625" style="10" customWidth="1"/>
    <col min="3591" max="3591" width="13.28515625" style="10" customWidth="1"/>
    <col min="3592" max="3592" width="25.28515625" style="10" customWidth="1"/>
    <col min="3593" max="3593" width="20.85546875" style="10" customWidth="1"/>
    <col min="3594" max="3596" width="0" style="10" hidden="1" customWidth="1"/>
    <col min="3597" max="3840" width="9.140625" style="10"/>
    <col min="3841" max="3841" width="24.140625" style="10" customWidth="1"/>
    <col min="3842" max="3842" width="16" style="10" customWidth="1"/>
    <col min="3843" max="3843" width="19.140625" style="10" customWidth="1"/>
    <col min="3844" max="3844" width="25" style="10" customWidth="1"/>
    <col min="3845" max="3845" width="21.42578125" style="10" customWidth="1"/>
    <col min="3846" max="3846" width="25.140625" style="10" customWidth="1"/>
    <col min="3847" max="3847" width="13.28515625" style="10" customWidth="1"/>
    <col min="3848" max="3848" width="25.28515625" style="10" customWidth="1"/>
    <col min="3849" max="3849" width="20.85546875" style="10" customWidth="1"/>
    <col min="3850" max="3852" width="0" style="10" hidden="1" customWidth="1"/>
    <col min="3853" max="4096" width="9.140625" style="10"/>
    <col min="4097" max="4097" width="24.140625" style="10" customWidth="1"/>
    <col min="4098" max="4098" width="16" style="10" customWidth="1"/>
    <col min="4099" max="4099" width="19.140625" style="10" customWidth="1"/>
    <col min="4100" max="4100" width="25" style="10" customWidth="1"/>
    <col min="4101" max="4101" width="21.42578125" style="10" customWidth="1"/>
    <col min="4102" max="4102" width="25.140625" style="10" customWidth="1"/>
    <col min="4103" max="4103" width="13.28515625" style="10" customWidth="1"/>
    <col min="4104" max="4104" width="25.28515625" style="10" customWidth="1"/>
    <col min="4105" max="4105" width="20.85546875" style="10" customWidth="1"/>
    <col min="4106" max="4108" width="0" style="10" hidden="1" customWidth="1"/>
    <col min="4109" max="4352" width="9.140625" style="10"/>
    <col min="4353" max="4353" width="24.140625" style="10" customWidth="1"/>
    <col min="4354" max="4354" width="16" style="10" customWidth="1"/>
    <col min="4355" max="4355" width="19.140625" style="10" customWidth="1"/>
    <col min="4356" max="4356" width="25" style="10" customWidth="1"/>
    <col min="4357" max="4357" width="21.42578125" style="10" customWidth="1"/>
    <col min="4358" max="4358" width="25.140625" style="10" customWidth="1"/>
    <col min="4359" max="4359" width="13.28515625" style="10" customWidth="1"/>
    <col min="4360" max="4360" width="25.28515625" style="10" customWidth="1"/>
    <col min="4361" max="4361" width="20.85546875" style="10" customWidth="1"/>
    <col min="4362" max="4364" width="0" style="10" hidden="1" customWidth="1"/>
    <col min="4365" max="4608" width="9.140625" style="10"/>
    <col min="4609" max="4609" width="24.140625" style="10" customWidth="1"/>
    <col min="4610" max="4610" width="16" style="10" customWidth="1"/>
    <col min="4611" max="4611" width="19.140625" style="10" customWidth="1"/>
    <col min="4612" max="4612" width="25" style="10" customWidth="1"/>
    <col min="4613" max="4613" width="21.42578125" style="10" customWidth="1"/>
    <col min="4614" max="4614" width="25.140625" style="10" customWidth="1"/>
    <col min="4615" max="4615" width="13.28515625" style="10" customWidth="1"/>
    <col min="4616" max="4616" width="25.28515625" style="10" customWidth="1"/>
    <col min="4617" max="4617" width="20.85546875" style="10" customWidth="1"/>
    <col min="4618" max="4620" width="0" style="10" hidden="1" customWidth="1"/>
    <col min="4621" max="4864" width="9.140625" style="10"/>
    <col min="4865" max="4865" width="24.140625" style="10" customWidth="1"/>
    <col min="4866" max="4866" width="16" style="10" customWidth="1"/>
    <col min="4867" max="4867" width="19.140625" style="10" customWidth="1"/>
    <col min="4868" max="4868" width="25" style="10" customWidth="1"/>
    <col min="4869" max="4869" width="21.42578125" style="10" customWidth="1"/>
    <col min="4870" max="4870" width="25.140625" style="10" customWidth="1"/>
    <col min="4871" max="4871" width="13.28515625" style="10" customWidth="1"/>
    <col min="4872" max="4872" width="25.28515625" style="10" customWidth="1"/>
    <col min="4873" max="4873" width="20.85546875" style="10" customWidth="1"/>
    <col min="4874" max="4876" width="0" style="10" hidden="1" customWidth="1"/>
    <col min="4877" max="5120" width="9.140625" style="10"/>
    <col min="5121" max="5121" width="24.140625" style="10" customWidth="1"/>
    <col min="5122" max="5122" width="16" style="10" customWidth="1"/>
    <col min="5123" max="5123" width="19.140625" style="10" customWidth="1"/>
    <col min="5124" max="5124" width="25" style="10" customWidth="1"/>
    <col min="5125" max="5125" width="21.42578125" style="10" customWidth="1"/>
    <col min="5126" max="5126" width="25.140625" style="10" customWidth="1"/>
    <col min="5127" max="5127" width="13.28515625" style="10" customWidth="1"/>
    <col min="5128" max="5128" width="25.28515625" style="10" customWidth="1"/>
    <col min="5129" max="5129" width="20.85546875" style="10" customWidth="1"/>
    <col min="5130" max="5132" width="0" style="10" hidden="1" customWidth="1"/>
    <col min="5133" max="5376" width="9.140625" style="10"/>
    <col min="5377" max="5377" width="24.140625" style="10" customWidth="1"/>
    <col min="5378" max="5378" width="16" style="10" customWidth="1"/>
    <col min="5379" max="5379" width="19.140625" style="10" customWidth="1"/>
    <col min="5380" max="5380" width="25" style="10" customWidth="1"/>
    <col min="5381" max="5381" width="21.42578125" style="10" customWidth="1"/>
    <col min="5382" max="5382" width="25.140625" style="10" customWidth="1"/>
    <col min="5383" max="5383" width="13.28515625" style="10" customWidth="1"/>
    <col min="5384" max="5384" width="25.28515625" style="10" customWidth="1"/>
    <col min="5385" max="5385" width="20.85546875" style="10" customWidth="1"/>
    <col min="5386" max="5388" width="0" style="10" hidden="1" customWidth="1"/>
    <col min="5389" max="5632" width="9.140625" style="10"/>
    <col min="5633" max="5633" width="24.140625" style="10" customWidth="1"/>
    <col min="5634" max="5634" width="16" style="10" customWidth="1"/>
    <col min="5635" max="5635" width="19.140625" style="10" customWidth="1"/>
    <col min="5636" max="5636" width="25" style="10" customWidth="1"/>
    <col min="5637" max="5637" width="21.42578125" style="10" customWidth="1"/>
    <col min="5638" max="5638" width="25.140625" style="10" customWidth="1"/>
    <col min="5639" max="5639" width="13.28515625" style="10" customWidth="1"/>
    <col min="5640" max="5640" width="25.28515625" style="10" customWidth="1"/>
    <col min="5641" max="5641" width="20.85546875" style="10" customWidth="1"/>
    <col min="5642" max="5644" width="0" style="10" hidden="1" customWidth="1"/>
    <col min="5645" max="5888" width="9.140625" style="10"/>
    <col min="5889" max="5889" width="24.140625" style="10" customWidth="1"/>
    <col min="5890" max="5890" width="16" style="10" customWidth="1"/>
    <col min="5891" max="5891" width="19.140625" style="10" customWidth="1"/>
    <col min="5892" max="5892" width="25" style="10" customWidth="1"/>
    <col min="5893" max="5893" width="21.42578125" style="10" customWidth="1"/>
    <col min="5894" max="5894" width="25.140625" style="10" customWidth="1"/>
    <col min="5895" max="5895" width="13.28515625" style="10" customWidth="1"/>
    <col min="5896" max="5896" width="25.28515625" style="10" customWidth="1"/>
    <col min="5897" max="5897" width="20.85546875" style="10" customWidth="1"/>
    <col min="5898" max="5900" width="0" style="10" hidden="1" customWidth="1"/>
    <col min="5901" max="6144" width="9.140625" style="10"/>
    <col min="6145" max="6145" width="24.140625" style="10" customWidth="1"/>
    <col min="6146" max="6146" width="16" style="10" customWidth="1"/>
    <col min="6147" max="6147" width="19.140625" style="10" customWidth="1"/>
    <col min="6148" max="6148" width="25" style="10" customWidth="1"/>
    <col min="6149" max="6149" width="21.42578125" style="10" customWidth="1"/>
    <col min="6150" max="6150" width="25.140625" style="10" customWidth="1"/>
    <col min="6151" max="6151" width="13.28515625" style="10" customWidth="1"/>
    <col min="6152" max="6152" width="25.28515625" style="10" customWidth="1"/>
    <col min="6153" max="6153" width="20.85546875" style="10" customWidth="1"/>
    <col min="6154" max="6156" width="0" style="10" hidden="1" customWidth="1"/>
    <col min="6157" max="6400" width="9.140625" style="10"/>
    <col min="6401" max="6401" width="24.140625" style="10" customWidth="1"/>
    <col min="6402" max="6402" width="16" style="10" customWidth="1"/>
    <col min="6403" max="6403" width="19.140625" style="10" customWidth="1"/>
    <col min="6404" max="6404" width="25" style="10" customWidth="1"/>
    <col min="6405" max="6405" width="21.42578125" style="10" customWidth="1"/>
    <col min="6406" max="6406" width="25.140625" style="10" customWidth="1"/>
    <col min="6407" max="6407" width="13.28515625" style="10" customWidth="1"/>
    <col min="6408" max="6408" width="25.28515625" style="10" customWidth="1"/>
    <col min="6409" max="6409" width="20.85546875" style="10" customWidth="1"/>
    <col min="6410" max="6412" width="0" style="10" hidden="1" customWidth="1"/>
    <col min="6413" max="6656" width="9.140625" style="10"/>
    <col min="6657" max="6657" width="24.140625" style="10" customWidth="1"/>
    <col min="6658" max="6658" width="16" style="10" customWidth="1"/>
    <col min="6659" max="6659" width="19.140625" style="10" customWidth="1"/>
    <col min="6660" max="6660" width="25" style="10" customWidth="1"/>
    <col min="6661" max="6661" width="21.42578125" style="10" customWidth="1"/>
    <col min="6662" max="6662" width="25.140625" style="10" customWidth="1"/>
    <col min="6663" max="6663" width="13.28515625" style="10" customWidth="1"/>
    <col min="6664" max="6664" width="25.28515625" style="10" customWidth="1"/>
    <col min="6665" max="6665" width="20.85546875" style="10" customWidth="1"/>
    <col min="6666" max="6668" width="0" style="10" hidden="1" customWidth="1"/>
    <col min="6669" max="6912" width="9.140625" style="10"/>
    <col min="6913" max="6913" width="24.140625" style="10" customWidth="1"/>
    <col min="6914" max="6914" width="16" style="10" customWidth="1"/>
    <col min="6915" max="6915" width="19.140625" style="10" customWidth="1"/>
    <col min="6916" max="6916" width="25" style="10" customWidth="1"/>
    <col min="6917" max="6917" width="21.42578125" style="10" customWidth="1"/>
    <col min="6918" max="6918" width="25.140625" style="10" customWidth="1"/>
    <col min="6919" max="6919" width="13.28515625" style="10" customWidth="1"/>
    <col min="6920" max="6920" width="25.28515625" style="10" customWidth="1"/>
    <col min="6921" max="6921" width="20.85546875" style="10" customWidth="1"/>
    <col min="6922" max="6924" width="0" style="10" hidden="1" customWidth="1"/>
    <col min="6925" max="7168" width="9.140625" style="10"/>
    <col min="7169" max="7169" width="24.140625" style="10" customWidth="1"/>
    <col min="7170" max="7170" width="16" style="10" customWidth="1"/>
    <col min="7171" max="7171" width="19.140625" style="10" customWidth="1"/>
    <col min="7172" max="7172" width="25" style="10" customWidth="1"/>
    <col min="7173" max="7173" width="21.42578125" style="10" customWidth="1"/>
    <col min="7174" max="7174" width="25.140625" style="10" customWidth="1"/>
    <col min="7175" max="7175" width="13.28515625" style="10" customWidth="1"/>
    <col min="7176" max="7176" width="25.28515625" style="10" customWidth="1"/>
    <col min="7177" max="7177" width="20.85546875" style="10" customWidth="1"/>
    <col min="7178" max="7180" width="0" style="10" hidden="1" customWidth="1"/>
    <col min="7181" max="7424" width="9.140625" style="10"/>
    <col min="7425" max="7425" width="24.140625" style="10" customWidth="1"/>
    <col min="7426" max="7426" width="16" style="10" customWidth="1"/>
    <col min="7427" max="7427" width="19.140625" style="10" customWidth="1"/>
    <col min="7428" max="7428" width="25" style="10" customWidth="1"/>
    <col min="7429" max="7429" width="21.42578125" style="10" customWidth="1"/>
    <col min="7430" max="7430" width="25.140625" style="10" customWidth="1"/>
    <col min="7431" max="7431" width="13.28515625" style="10" customWidth="1"/>
    <col min="7432" max="7432" width="25.28515625" style="10" customWidth="1"/>
    <col min="7433" max="7433" width="20.85546875" style="10" customWidth="1"/>
    <col min="7434" max="7436" width="0" style="10" hidden="1" customWidth="1"/>
    <col min="7437" max="7680" width="9.140625" style="10"/>
    <col min="7681" max="7681" width="24.140625" style="10" customWidth="1"/>
    <col min="7682" max="7682" width="16" style="10" customWidth="1"/>
    <col min="7683" max="7683" width="19.140625" style="10" customWidth="1"/>
    <col min="7684" max="7684" width="25" style="10" customWidth="1"/>
    <col min="7685" max="7685" width="21.42578125" style="10" customWidth="1"/>
    <col min="7686" max="7686" width="25.140625" style="10" customWidth="1"/>
    <col min="7687" max="7687" width="13.28515625" style="10" customWidth="1"/>
    <col min="7688" max="7688" width="25.28515625" style="10" customWidth="1"/>
    <col min="7689" max="7689" width="20.85546875" style="10" customWidth="1"/>
    <col min="7690" max="7692" width="0" style="10" hidden="1" customWidth="1"/>
    <col min="7693" max="7936" width="9.140625" style="10"/>
    <col min="7937" max="7937" width="24.140625" style="10" customWidth="1"/>
    <col min="7938" max="7938" width="16" style="10" customWidth="1"/>
    <col min="7939" max="7939" width="19.140625" style="10" customWidth="1"/>
    <col min="7940" max="7940" width="25" style="10" customWidth="1"/>
    <col min="7941" max="7941" width="21.42578125" style="10" customWidth="1"/>
    <col min="7942" max="7942" width="25.140625" style="10" customWidth="1"/>
    <col min="7943" max="7943" width="13.28515625" style="10" customWidth="1"/>
    <col min="7944" max="7944" width="25.28515625" style="10" customWidth="1"/>
    <col min="7945" max="7945" width="20.85546875" style="10" customWidth="1"/>
    <col min="7946" max="7948" width="0" style="10" hidden="1" customWidth="1"/>
    <col min="7949" max="8192" width="9.140625" style="10"/>
    <col min="8193" max="8193" width="24.140625" style="10" customWidth="1"/>
    <col min="8194" max="8194" width="16" style="10" customWidth="1"/>
    <col min="8195" max="8195" width="19.140625" style="10" customWidth="1"/>
    <col min="8196" max="8196" width="25" style="10" customWidth="1"/>
    <col min="8197" max="8197" width="21.42578125" style="10" customWidth="1"/>
    <col min="8198" max="8198" width="25.140625" style="10" customWidth="1"/>
    <col min="8199" max="8199" width="13.28515625" style="10" customWidth="1"/>
    <col min="8200" max="8200" width="25.28515625" style="10" customWidth="1"/>
    <col min="8201" max="8201" width="20.85546875" style="10" customWidth="1"/>
    <col min="8202" max="8204" width="0" style="10" hidden="1" customWidth="1"/>
    <col min="8205" max="8448" width="9.140625" style="10"/>
    <col min="8449" max="8449" width="24.140625" style="10" customWidth="1"/>
    <col min="8450" max="8450" width="16" style="10" customWidth="1"/>
    <col min="8451" max="8451" width="19.140625" style="10" customWidth="1"/>
    <col min="8452" max="8452" width="25" style="10" customWidth="1"/>
    <col min="8453" max="8453" width="21.42578125" style="10" customWidth="1"/>
    <col min="8454" max="8454" width="25.140625" style="10" customWidth="1"/>
    <col min="8455" max="8455" width="13.28515625" style="10" customWidth="1"/>
    <col min="8456" max="8456" width="25.28515625" style="10" customWidth="1"/>
    <col min="8457" max="8457" width="20.85546875" style="10" customWidth="1"/>
    <col min="8458" max="8460" width="0" style="10" hidden="1" customWidth="1"/>
    <col min="8461" max="8704" width="9.140625" style="10"/>
    <col min="8705" max="8705" width="24.140625" style="10" customWidth="1"/>
    <col min="8706" max="8706" width="16" style="10" customWidth="1"/>
    <col min="8707" max="8707" width="19.140625" style="10" customWidth="1"/>
    <col min="8708" max="8708" width="25" style="10" customWidth="1"/>
    <col min="8709" max="8709" width="21.42578125" style="10" customWidth="1"/>
    <col min="8710" max="8710" width="25.140625" style="10" customWidth="1"/>
    <col min="8711" max="8711" width="13.28515625" style="10" customWidth="1"/>
    <col min="8712" max="8712" width="25.28515625" style="10" customWidth="1"/>
    <col min="8713" max="8713" width="20.85546875" style="10" customWidth="1"/>
    <col min="8714" max="8716" width="0" style="10" hidden="1" customWidth="1"/>
    <col min="8717" max="8960" width="9.140625" style="10"/>
    <col min="8961" max="8961" width="24.140625" style="10" customWidth="1"/>
    <col min="8962" max="8962" width="16" style="10" customWidth="1"/>
    <col min="8963" max="8963" width="19.140625" style="10" customWidth="1"/>
    <col min="8964" max="8964" width="25" style="10" customWidth="1"/>
    <col min="8965" max="8965" width="21.42578125" style="10" customWidth="1"/>
    <col min="8966" max="8966" width="25.140625" style="10" customWidth="1"/>
    <col min="8967" max="8967" width="13.28515625" style="10" customWidth="1"/>
    <col min="8968" max="8968" width="25.28515625" style="10" customWidth="1"/>
    <col min="8969" max="8969" width="20.85546875" style="10" customWidth="1"/>
    <col min="8970" max="8972" width="0" style="10" hidden="1" customWidth="1"/>
    <col min="8973" max="9216" width="9.140625" style="10"/>
    <col min="9217" max="9217" width="24.140625" style="10" customWidth="1"/>
    <col min="9218" max="9218" width="16" style="10" customWidth="1"/>
    <col min="9219" max="9219" width="19.140625" style="10" customWidth="1"/>
    <col min="9220" max="9220" width="25" style="10" customWidth="1"/>
    <col min="9221" max="9221" width="21.42578125" style="10" customWidth="1"/>
    <col min="9222" max="9222" width="25.140625" style="10" customWidth="1"/>
    <col min="9223" max="9223" width="13.28515625" style="10" customWidth="1"/>
    <col min="9224" max="9224" width="25.28515625" style="10" customWidth="1"/>
    <col min="9225" max="9225" width="20.85546875" style="10" customWidth="1"/>
    <col min="9226" max="9228" width="0" style="10" hidden="1" customWidth="1"/>
    <col min="9229" max="9472" width="9.140625" style="10"/>
    <col min="9473" max="9473" width="24.140625" style="10" customWidth="1"/>
    <col min="9474" max="9474" width="16" style="10" customWidth="1"/>
    <col min="9475" max="9475" width="19.140625" style="10" customWidth="1"/>
    <col min="9476" max="9476" width="25" style="10" customWidth="1"/>
    <col min="9477" max="9477" width="21.42578125" style="10" customWidth="1"/>
    <col min="9478" max="9478" width="25.140625" style="10" customWidth="1"/>
    <col min="9479" max="9479" width="13.28515625" style="10" customWidth="1"/>
    <col min="9480" max="9480" width="25.28515625" style="10" customWidth="1"/>
    <col min="9481" max="9481" width="20.85546875" style="10" customWidth="1"/>
    <col min="9482" max="9484" width="0" style="10" hidden="1" customWidth="1"/>
    <col min="9485" max="9728" width="9.140625" style="10"/>
    <col min="9729" max="9729" width="24.140625" style="10" customWidth="1"/>
    <col min="9730" max="9730" width="16" style="10" customWidth="1"/>
    <col min="9731" max="9731" width="19.140625" style="10" customWidth="1"/>
    <col min="9732" max="9732" width="25" style="10" customWidth="1"/>
    <col min="9733" max="9733" width="21.42578125" style="10" customWidth="1"/>
    <col min="9734" max="9734" width="25.140625" style="10" customWidth="1"/>
    <col min="9735" max="9735" width="13.28515625" style="10" customWidth="1"/>
    <col min="9736" max="9736" width="25.28515625" style="10" customWidth="1"/>
    <col min="9737" max="9737" width="20.85546875" style="10" customWidth="1"/>
    <col min="9738" max="9740" width="0" style="10" hidden="1" customWidth="1"/>
    <col min="9741" max="9984" width="9.140625" style="10"/>
    <col min="9985" max="9985" width="24.140625" style="10" customWidth="1"/>
    <col min="9986" max="9986" width="16" style="10" customWidth="1"/>
    <col min="9987" max="9987" width="19.140625" style="10" customWidth="1"/>
    <col min="9988" max="9988" width="25" style="10" customWidth="1"/>
    <col min="9989" max="9989" width="21.42578125" style="10" customWidth="1"/>
    <col min="9990" max="9990" width="25.140625" style="10" customWidth="1"/>
    <col min="9991" max="9991" width="13.28515625" style="10" customWidth="1"/>
    <col min="9992" max="9992" width="25.28515625" style="10" customWidth="1"/>
    <col min="9993" max="9993" width="20.85546875" style="10" customWidth="1"/>
    <col min="9994" max="9996" width="0" style="10" hidden="1" customWidth="1"/>
    <col min="9997" max="10240" width="9.140625" style="10"/>
    <col min="10241" max="10241" width="24.140625" style="10" customWidth="1"/>
    <col min="10242" max="10242" width="16" style="10" customWidth="1"/>
    <col min="10243" max="10243" width="19.140625" style="10" customWidth="1"/>
    <col min="10244" max="10244" width="25" style="10" customWidth="1"/>
    <col min="10245" max="10245" width="21.42578125" style="10" customWidth="1"/>
    <col min="10246" max="10246" width="25.140625" style="10" customWidth="1"/>
    <col min="10247" max="10247" width="13.28515625" style="10" customWidth="1"/>
    <col min="10248" max="10248" width="25.28515625" style="10" customWidth="1"/>
    <col min="10249" max="10249" width="20.85546875" style="10" customWidth="1"/>
    <col min="10250" max="10252" width="0" style="10" hidden="1" customWidth="1"/>
    <col min="10253" max="10496" width="9.140625" style="10"/>
    <col min="10497" max="10497" width="24.140625" style="10" customWidth="1"/>
    <col min="10498" max="10498" width="16" style="10" customWidth="1"/>
    <col min="10499" max="10499" width="19.140625" style="10" customWidth="1"/>
    <col min="10500" max="10500" width="25" style="10" customWidth="1"/>
    <col min="10501" max="10501" width="21.42578125" style="10" customWidth="1"/>
    <col min="10502" max="10502" width="25.140625" style="10" customWidth="1"/>
    <col min="10503" max="10503" width="13.28515625" style="10" customWidth="1"/>
    <col min="10504" max="10504" width="25.28515625" style="10" customWidth="1"/>
    <col min="10505" max="10505" width="20.85546875" style="10" customWidth="1"/>
    <col min="10506" max="10508" width="0" style="10" hidden="1" customWidth="1"/>
    <col min="10509" max="10752" width="9.140625" style="10"/>
    <col min="10753" max="10753" width="24.140625" style="10" customWidth="1"/>
    <col min="10754" max="10754" width="16" style="10" customWidth="1"/>
    <col min="10755" max="10755" width="19.140625" style="10" customWidth="1"/>
    <col min="10756" max="10756" width="25" style="10" customWidth="1"/>
    <col min="10757" max="10757" width="21.42578125" style="10" customWidth="1"/>
    <col min="10758" max="10758" width="25.140625" style="10" customWidth="1"/>
    <col min="10759" max="10759" width="13.28515625" style="10" customWidth="1"/>
    <col min="10760" max="10760" width="25.28515625" style="10" customWidth="1"/>
    <col min="10761" max="10761" width="20.85546875" style="10" customWidth="1"/>
    <col min="10762" max="10764" width="0" style="10" hidden="1" customWidth="1"/>
    <col min="10765" max="11008" width="9.140625" style="10"/>
    <col min="11009" max="11009" width="24.140625" style="10" customWidth="1"/>
    <col min="11010" max="11010" width="16" style="10" customWidth="1"/>
    <col min="11011" max="11011" width="19.140625" style="10" customWidth="1"/>
    <col min="11012" max="11012" width="25" style="10" customWidth="1"/>
    <col min="11013" max="11013" width="21.42578125" style="10" customWidth="1"/>
    <col min="11014" max="11014" width="25.140625" style="10" customWidth="1"/>
    <col min="11015" max="11015" width="13.28515625" style="10" customWidth="1"/>
    <col min="11016" max="11016" width="25.28515625" style="10" customWidth="1"/>
    <col min="11017" max="11017" width="20.85546875" style="10" customWidth="1"/>
    <col min="11018" max="11020" width="0" style="10" hidden="1" customWidth="1"/>
    <col min="11021" max="11264" width="9.140625" style="10"/>
    <col min="11265" max="11265" width="24.140625" style="10" customWidth="1"/>
    <col min="11266" max="11266" width="16" style="10" customWidth="1"/>
    <col min="11267" max="11267" width="19.140625" style="10" customWidth="1"/>
    <col min="11268" max="11268" width="25" style="10" customWidth="1"/>
    <col min="11269" max="11269" width="21.42578125" style="10" customWidth="1"/>
    <col min="11270" max="11270" width="25.140625" style="10" customWidth="1"/>
    <col min="11271" max="11271" width="13.28515625" style="10" customWidth="1"/>
    <col min="11272" max="11272" width="25.28515625" style="10" customWidth="1"/>
    <col min="11273" max="11273" width="20.85546875" style="10" customWidth="1"/>
    <col min="11274" max="11276" width="0" style="10" hidden="1" customWidth="1"/>
    <col min="11277" max="11520" width="9.140625" style="10"/>
    <col min="11521" max="11521" width="24.140625" style="10" customWidth="1"/>
    <col min="11522" max="11522" width="16" style="10" customWidth="1"/>
    <col min="11523" max="11523" width="19.140625" style="10" customWidth="1"/>
    <col min="11524" max="11524" width="25" style="10" customWidth="1"/>
    <col min="11525" max="11525" width="21.42578125" style="10" customWidth="1"/>
    <col min="11526" max="11526" width="25.140625" style="10" customWidth="1"/>
    <col min="11527" max="11527" width="13.28515625" style="10" customWidth="1"/>
    <col min="11528" max="11528" width="25.28515625" style="10" customWidth="1"/>
    <col min="11529" max="11529" width="20.85546875" style="10" customWidth="1"/>
    <col min="11530" max="11532" width="0" style="10" hidden="1" customWidth="1"/>
    <col min="11533" max="11776" width="9.140625" style="10"/>
    <col min="11777" max="11777" width="24.140625" style="10" customWidth="1"/>
    <col min="11778" max="11778" width="16" style="10" customWidth="1"/>
    <col min="11779" max="11779" width="19.140625" style="10" customWidth="1"/>
    <col min="11780" max="11780" width="25" style="10" customWidth="1"/>
    <col min="11781" max="11781" width="21.42578125" style="10" customWidth="1"/>
    <col min="11782" max="11782" width="25.140625" style="10" customWidth="1"/>
    <col min="11783" max="11783" width="13.28515625" style="10" customWidth="1"/>
    <col min="11784" max="11784" width="25.28515625" style="10" customWidth="1"/>
    <col min="11785" max="11785" width="20.85546875" style="10" customWidth="1"/>
    <col min="11786" max="11788" width="0" style="10" hidden="1" customWidth="1"/>
    <col min="11789" max="12032" width="9.140625" style="10"/>
    <col min="12033" max="12033" width="24.140625" style="10" customWidth="1"/>
    <col min="12034" max="12034" width="16" style="10" customWidth="1"/>
    <col min="12035" max="12035" width="19.140625" style="10" customWidth="1"/>
    <col min="12036" max="12036" width="25" style="10" customWidth="1"/>
    <col min="12037" max="12037" width="21.42578125" style="10" customWidth="1"/>
    <col min="12038" max="12038" width="25.140625" style="10" customWidth="1"/>
    <col min="12039" max="12039" width="13.28515625" style="10" customWidth="1"/>
    <col min="12040" max="12040" width="25.28515625" style="10" customWidth="1"/>
    <col min="12041" max="12041" width="20.85546875" style="10" customWidth="1"/>
    <col min="12042" max="12044" width="0" style="10" hidden="1" customWidth="1"/>
    <col min="12045" max="12288" width="9.140625" style="10"/>
    <col min="12289" max="12289" width="24.140625" style="10" customWidth="1"/>
    <col min="12290" max="12290" width="16" style="10" customWidth="1"/>
    <col min="12291" max="12291" width="19.140625" style="10" customWidth="1"/>
    <col min="12292" max="12292" width="25" style="10" customWidth="1"/>
    <col min="12293" max="12293" width="21.42578125" style="10" customWidth="1"/>
    <col min="12294" max="12294" width="25.140625" style="10" customWidth="1"/>
    <col min="12295" max="12295" width="13.28515625" style="10" customWidth="1"/>
    <col min="12296" max="12296" width="25.28515625" style="10" customWidth="1"/>
    <col min="12297" max="12297" width="20.85546875" style="10" customWidth="1"/>
    <col min="12298" max="12300" width="0" style="10" hidden="1" customWidth="1"/>
    <col min="12301" max="12544" width="9.140625" style="10"/>
    <col min="12545" max="12545" width="24.140625" style="10" customWidth="1"/>
    <col min="12546" max="12546" width="16" style="10" customWidth="1"/>
    <col min="12547" max="12547" width="19.140625" style="10" customWidth="1"/>
    <col min="12548" max="12548" width="25" style="10" customWidth="1"/>
    <col min="12549" max="12549" width="21.42578125" style="10" customWidth="1"/>
    <col min="12550" max="12550" width="25.140625" style="10" customWidth="1"/>
    <col min="12551" max="12551" width="13.28515625" style="10" customWidth="1"/>
    <col min="12552" max="12552" width="25.28515625" style="10" customWidth="1"/>
    <col min="12553" max="12553" width="20.85546875" style="10" customWidth="1"/>
    <col min="12554" max="12556" width="0" style="10" hidden="1" customWidth="1"/>
    <col min="12557" max="12800" width="9.140625" style="10"/>
    <col min="12801" max="12801" width="24.140625" style="10" customWidth="1"/>
    <col min="12802" max="12802" width="16" style="10" customWidth="1"/>
    <col min="12803" max="12803" width="19.140625" style="10" customWidth="1"/>
    <col min="12804" max="12804" width="25" style="10" customWidth="1"/>
    <col min="12805" max="12805" width="21.42578125" style="10" customWidth="1"/>
    <col min="12806" max="12806" width="25.140625" style="10" customWidth="1"/>
    <col min="12807" max="12807" width="13.28515625" style="10" customWidth="1"/>
    <col min="12808" max="12808" width="25.28515625" style="10" customWidth="1"/>
    <col min="12809" max="12809" width="20.85546875" style="10" customWidth="1"/>
    <col min="12810" max="12812" width="0" style="10" hidden="1" customWidth="1"/>
    <col min="12813" max="13056" width="9.140625" style="10"/>
    <col min="13057" max="13057" width="24.140625" style="10" customWidth="1"/>
    <col min="13058" max="13058" width="16" style="10" customWidth="1"/>
    <col min="13059" max="13059" width="19.140625" style="10" customWidth="1"/>
    <col min="13060" max="13060" width="25" style="10" customWidth="1"/>
    <col min="13061" max="13061" width="21.42578125" style="10" customWidth="1"/>
    <col min="13062" max="13062" width="25.140625" style="10" customWidth="1"/>
    <col min="13063" max="13063" width="13.28515625" style="10" customWidth="1"/>
    <col min="13064" max="13064" width="25.28515625" style="10" customWidth="1"/>
    <col min="13065" max="13065" width="20.85546875" style="10" customWidth="1"/>
    <col min="13066" max="13068" width="0" style="10" hidden="1" customWidth="1"/>
    <col min="13069" max="13312" width="9.140625" style="10"/>
    <col min="13313" max="13313" width="24.140625" style="10" customWidth="1"/>
    <col min="13314" max="13314" width="16" style="10" customWidth="1"/>
    <col min="13315" max="13315" width="19.140625" style="10" customWidth="1"/>
    <col min="13316" max="13316" width="25" style="10" customWidth="1"/>
    <col min="13317" max="13317" width="21.42578125" style="10" customWidth="1"/>
    <col min="13318" max="13318" width="25.140625" style="10" customWidth="1"/>
    <col min="13319" max="13319" width="13.28515625" style="10" customWidth="1"/>
    <col min="13320" max="13320" width="25.28515625" style="10" customWidth="1"/>
    <col min="13321" max="13321" width="20.85546875" style="10" customWidth="1"/>
    <col min="13322" max="13324" width="0" style="10" hidden="1" customWidth="1"/>
    <col min="13325" max="13568" width="9.140625" style="10"/>
    <col min="13569" max="13569" width="24.140625" style="10" customWidth="1"/>
    <col min="13570" max="13570" width="16" style="10" customWidth="1"/>
    <col min="13571" max="13571" width="19.140625" style="10" customWidth="1"/>
    <col min="13572" max="13572" width="25" style="10" customWidth="1"/>
    <col min="13573" max="13573" width="21.42578125" style="10" customWidth="1"/>
    <col min="13574" max="13574" width="25.140625" style="10" customWidth="1"/>
    <col min="13575" max="13575" width="13.28515625" style="10" customWidth="1"/>
    <col min="13576" max="13576" width="25.28515625" style="10" customWidth="1"/>
    <col min="13577" max="13577" width="20.85546875" style="10" customWidth="1"/>
    <col min="13578" max="13580" width="0" style="10" hidden="1" customWidth="1"/>
    <col min="13581" max="13824" width="9.140625" style="10"/>
    <col min="13825" max="13825" width="24.140625" style="10" customWidth="1"/>
    <col min="13826" max="13826" width="16" style="10" customWidth="1"/>
    <col min="13827" max="13827" width="19.140625" style="10" customWidth="1"/>
    <col min="13828" max="13828" width="25" style="10" customWidth="1"/>
    <col min="13829" max="13829" width="21.42578125" style="10" customWidth="1"/>
    <col min="13830" max="13830" width="25.140625" style="10" customWidth="1"/>
    <col min="13831" max="13831" width="13.28515625" style="10" customWidth="1"/>
    <col min="13832" max="13832" width="25.28515625" style="10" customWidth="1"/>
    <col min="13833" max="13833" width="20.85546875" style="10" customWidth="1"/>
    <col min="13834" max="13836" width="0" style="10" hidden="1" customWidth="1"/>
    <col min="13837" max="14080" width="9.140625" style="10"/>
    <col min="14081" max="14081" width="24.140625" style="10" customWidth="1"/>
    <col min="14082" max="14082" width="16" style="10" customWidth="1"/>
    <col min="14083" max="14083" width="19.140625" style="10" customWidth="1"/>
    <col min="14084" max="14084" width="25" style="10" customWidth="1"/>
    <col min="14085" max="14085" width="21.42578125" style="10" customWidth="1"/>
    <col min="14086" max="14086" width="25.140625" style="10" customWidth="1"/>
    <col min="14087" max="14087" width="13.28515625" style="10" customWidth="1"/>
    <col min="14088" max="14088" width="25.28515625" style="10" customWidth="1"/>
    <col min="14089" max="14089" width="20.85546875" style="10" customWidth="1"/>
    <col min="14090" max="14092" width="0" style="10" hidden="1" customWidth="1"/>
    <col min="14093" max="14336" width="9.140625" style="10"/>
    <col min="14337" max="14337" width="24.140625" style="10" customWidth="1"/>
    <col min="14338" max="14338" width="16" style="10" customWidth="1"/>
    <col min="14339" max="14339" width="19.140625" style="10" customWidth="1"/>
    <col min="14340" max="14340" width="25" style="10" customWidth="1"/>
    <col min="14341" max="14341" width="21.42578125" style="10" customWidth="1"/>
    <col min="14342" max="14342" width="25.140625" style="10" customWidth="1"/>
    <col min="14343" max="14343" width="13.28515625" style="10" customWidth="1"/>
    <col min="14344" max="14344" width="25.28515625" style="10" customWidth="1"/>
    <col min="14345" max="14345" width="20.85546875" style="10" customWidth="1"/>
    <col min="14346" max="14348" width="0" style="10" hidden="1" customWidth="1"/>
    <col min="14349" max="14592" width="9.140625" style="10"/>
    <col min="14593" max="14593" width="24.140625" style="10" customWidth="1"/>
    <col min="14594" max="14594" width="16" style="10" customWidth="1"/>
    <col min="14595" max="14595" width="19.140625" style="10" customWidth="1"/>
    <col min="14596" max="14596" width="25" style="10" customWidth="1"/>
    <col min="14597" max="14597" width="21.42578125" style="10" customWidth="1"/>
    <col min="14598" max="14598" width="25.140625" style="10" customWidth="1"/>
    <col min="14599" max="14599" width="13.28515625" style="10" customWidth="1"/>
    <col min="14600" max="14600" width="25.28515625" style="10" customWidth="1"/>
    <col min="14601" max="14601" width="20.85546875" style="10" customWidth="1"/>
    <col min="14602" max="14604" width="0" style="10" hidden="1" customWidth="1"/>
    <col min="14605" max="14848" width="9.140625" style="10"/>
    <col min="14849" max="14849" width="24.140625" style="10" customWidth="1"/>
    <col min="14850" max="14850" width="16" style="10" customWidth="1"/>
    <col min="14851" max="14851" width="19.140625" style="10" customWidth="1"/>
    <col min="14852" max="14852" width="25" style="10" customWidth="1"/>
    <col min="14853" max="14853" width="21.42578125" style="10" customWidth="1"/>
    <col min="14854" max="14854" width="25.140625" style="10" customWidth="1"/>
    <col min="14855" max="14855" width="13.28515625" style="10" customWidth="1"/>
    <col min="14856" max="14856" width="25.28515625" style="10" customWidth="1"/>
    <col min="14857" max="14857" width="20.85546875" style="10" customWidth="1"/>
    <col min="14858" max="14860" width="0" style="10" hidden="1" customWidth="1"/>
    <col min="14861" max="15104" width="9.140625" style="10"/>
    <col min="15105" max="15105" width="24.140625" style="10" customWidth="1"/>
    <col min="15106" max="15106" width="16" style="10" customWidth="1"/>
    <col min="15107" max="15107" width="19.140625" style="10" customWidth="1"/>
    <col min="15108" max="15108" width="25" style="10" customWidth="1"/>
    <col min="15109" max="15109" width="21.42578125" style="10" customWidth="1"/>
    <col min="15110" max="15110" width="25.140625" style="10" customWidth="1"/>
    <col min="15111" max="15111" width="13.28515625" style="10" customWidth="1"/>
    <col min="15112" max="15112" width="25.28515625" style="10" customWidth="1"/>
    <col min="15113" max="15113" width="20.85546875" style="10" customWidth="1"/>
    <col min="15114" max="15116" width="0" style="10" hidden="1" customWidth="1"/>
    <col min="15117" max="15360" width="9.140625" style="10"/>
    <col min="15361" max="15361" width="24.140625" style="10" customWidth="1"/>
    <col min="15362" max="15362" width="16" style="10" customWidth="1"/>
    <col min="15363" max="15363" width="19.140625" style="10" customWidth="1"/>
    <col min="15364" max="15364" width="25" style="10" customWidth="1"/>
    <col min="15365" max="15365" width="21.42578125" style="10" customWidth="1"/>
    <col min="15366" max="15366" width="25.140625" style="10" customWidth="1"/>
    <col min="15367" max="15367" width="13.28515625" style="10" customWidth="1"/>
    <col min="15368" max="15368" width="25.28515625" style="10" customWidth="1"/>
    <col min="15369" max="15369" width="20.85546875" style="10" customWidth="1"/>
    <col min="15370" max="15372" width="0" style="10" hidden="1" customWidth="1"/>
    <col min="15373" max="15616" width="9.140625" style="10"/>
    <col min="15617" max="15617" width="24.140625" style="10" customWidth="1"/>
    <col min="15618" max="15618" width="16" style="10" customWidth="1"/>
    <col min="15619" max="15619" width="19.140625" style="10" customWidth="1"/>
    <col min="15620" max="15620" width="25" style="10" customWidth="1"/>
    <col min="15621" max="15621" width="21.42578125" style="10" customWidth="1"/>
    <col min="15622" max="15622" width="25.140625" style="10" customWidth="1"/>
    <col min="15623" max="15623" width="13.28515625" style="10" customWidth="1"/>
    <col min="15624" max="15624" width="25.28515625" style="10" customWidth="1"/>
    <col min="15625" max="15625" width="20.85546875" style="10" customWidth="1"/>
    <col min="15626" max="15628" width="0" style="10" hidden="1" customWidth="1"/>
    <col min="15629" max="15872" width="9.140625" style="10"/>
    <col min="15873" max="15873" width="24.140625" style="10" customWidth="1"/>
    <col min="15874" max="15874" width="16" style="10" customWidth="1"/>
    <col min="15875" max="15875" width="19.140625" style="10" customWidth="1"/>
    <col min="15876" max="15876" width="25" style="10" customWidth="1"/>
    <col min="15877" max="15877" width="21.42578125" style="10" customWidth="1"/>
    <col min="15878" max="15878" width="25.140625" style="10" customWidth="1"/>
    <col min="15879" max="15879" width="13.28515625" style="10" customWidth="1"/>
    <col min="15880" max="15880" width="25.28515625" style="10" customWidth="1"/>
    <col min="15881" max="15881" width="20.85546875" style="10" customWidth="1"/>
    <col min="15882" max="15884" width="0" style="10" hidden="1" customWidth="1"/>
    <col min="15885" max="16128" width="9.140625" style="10"/>
    <col min="16129" max="16129" width="24.140625" style="10" customWidth="1"/>
    <col min="16130" max="16130" width="16" style="10" customWidth="1"/>
    <col min="16131" max="16131" width="19.140625" style="10" customWidth="1"/>
    <col min="16132" max="16132" width="25" style="10" customWidth="1"/>
    <col min="16133" max="16133" width="21.42578125" style="10" customWidth="1"/>
    <col min="16134" max="16134" width="25.140625" style="10" customWidth="1"/>
    <col min="16135" max="16135" width="13.28515625" style="10" customWidth="1"/>
    <col min="16136" max="16136" width="25.28515625" style="10" customWidth="1"/>
    <col min="16137" max="16137" width="20.85546875" style="10" customWidth="1"/>
    <col min="16138" max="16140" width="0" style="10" hidden="1" customWidth="1"/>
    <col min="16141" max="16384" width="9.140625" style="10"/>
  </cols>
  <sheetData>
    <row r="1" spans="1:13" ht="42" customHeight="1" x14ac:dyDescent="0.2">
      <c r="E1" s="167" t="s">
        <v>29</v>
      </c>
      <c r="F1" s="167"/>
      <c r="G1" s="167"/>
      <c r="H1" s="167"/>
      <c r="I1" s="167"/>
    </row>
    <row r="2" spans="1:13" ht="48.75" customHeight="1" x14ac:dyDescent="0.25">
      <c r="A2" s="168" t="s">
        <v>30</v>
      </c>
      <c r="B2" s="168"/>
      <c r="C2" s="168"/>
      <c r="D2" s="168"/>
      <c r="E2" s="168"/>
      <c r="F2" s="168"/>
      <c r="G2" s="168"/>
      <c r="H2" s="168"/>
      <c r="I2" s="168"/>
      <c r="J2" s="11"/>
      <c r="K2" s="12"/>
      <c r="L2" s="12"/>
    </row>
    <row r="3" spans="1:13" ht="19.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1"/>
      <c r="K3" s="12"/>
      <c r="L3" s="12"/>
    </row>
    <row r="4" spans="1:13" ht="36" customHeight="1" x14ac:dyDescent="0.25">
      <c r="A4" s="169" t="s">
        <v>31</v>
      </c>
      <c r="B4" s="171" t="s">
        <v>32</v>
      </c>
      <c r="C4" s="174" t="s">
        <v>33</v>
      </c>
      <c r="D4" s="175"/>
      <c r="E4" s="176" t="s">
        <v>34</v>
      </c>
      <c r="F4" s="177"/>
      <c r="G4" s="162" t="s">
        <v>35</v>
      </c>
      <c r="H4" s="178" t="s">
        <v>36</v>
      </c>
      <c r="I4" s="178"/>
      <c r="J4" s="15"/>
      <c r="K4" s="15"/>
      <c r="L4" s="15"/>
    </row>
    <row r="5" spans="1:13" ht="52.5" customHeight="1" x14ac:dyDescent="0.2">
      <c r="A5" s="170"/>
      <c r="B5" s="172"/>
      <c r="C5" s="157" t="s">
        <v>37</v>
      </c>
      <c r="D5" s="160" t="s">
        <v>38</v>
      </c>
      <c r="E5" s="157" t="s">
        <v>37</v>
      </c>
      <c r="F5" s="160" t="s">
        <v>38</v>
      </c>
      <c r="G5" s="163"/>
      <c r="H5" s="178"/>
      <c r="I5" s="178"/>
      <c r="J5" s="160" t="s">
        <v>39</v>
      </c>
      <c r="K5" s="161"/>
      <c r="L5" s="161"/>
    </row>
    <row r="6" spans="1:13" ht="21" customHeight="1" x14ac:dyDescent="0.2">
      <c r="A6" s="170"/>
      <c r="B6" s="172"/>
      <c r="C6" s="158"/>
      <c r="D6" s="161"/>
      <c r="E6" s="158"/>
      <c r="F6" s="161"/>
      <c r="G6" s="163"/>
      <c r="H6" s="162" t="s">
        <v>40</v>
      </c>
      <c r="I6" s="162" t="s">
        <v>41</v>
      </c>
      <c r="J6" s="16"/>
      <c r="K6" s="17" t="s">
        <v>2</v>
      </c>
      <c r="L6" s="18"/>
    </row>
    <row r="7" spans="1:13" ht="8.25" customHeight="1" x14ac:dyDescent="0.25">
      <c r="A7" s="170"/>
      <c r="B7" s="173"/>
      <c r="C7" s="159"/>
      <c r="D7" s="161"/>
      <c r="E7" s="159"/>
      <c r="F7" s="161"/>
      <c r="G7" s="163"/>
      <c r="H7" s="163"/>
      <c r="I7" s="163"/>
      <c r="J7" s="19" t="s">
        <v>42</v>
      </c>
      <c r="K7" s="17"/>
      <c r="L7" s="20" t="s">
        <v>43</v>
      </c>
    </row>
    <row r="8" spans="1:13" ht="14.25" customHeight="1" x14ac:dyDescent="0.25">
      <c r="A8" s="21">
        <v>1</v>
      </c>
      <c r="B8" s="22">
        <v>4</v>
      </c>
      <c r="C8" s="22">
        <v>5</v>
      </c>
      <c r="D8" s="22">
        <v>6</v>
      </c>
      <c r="E8" s="22">
        <v>9</v>
      </c>
      <c r="F8" s="22">
        <v>10</v>
      </c>
      <c r="G8" s="22">
        <v>13</v>
      </c>
      <c r="H8" s="22">
        <v>14</v>
      </c>
      <c r="I8" s="22">
        <v>15</v>
      </c>
      <c r="J8" s="23">
        <v>11</v>
      </c>
      <c r="K8" s="17"/>
      <c r="L8" s="24">
        <v>12</v>
      </c>
    </row>
    <row r="9" spans="1:13" ht="21" customHeight="1" x14ac:dyDescent="0.25">
      <c r="A9" s="25" t="s">
        <v>44</v>
      </c>
      <c r="B9" s="164"/>
      <c r="C9" s="165"/>
      <c r="D9" s="165"/>
      <c r="E9" s="165"/>
      <c r="F9" s="165"/>
      <c r="G9" s="165"/>
      <c r="H9" s="165"/>
      <c r="I9" s="166"/>
      <c r="J9" s="23"/>
      <c r="K9" s="17"/>
      <c r="L9" s="24"/>
    </row>
    <row r="10" spans="1:13" ht="18.75" customHeight="1" x14ac:dyDescent="0.25">
      <c r="A10" s="25"/>
      <c r="B10" s="153" t="s">
        <v>45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</row>
    <row r="11" spans="1:13" ht="15.75" customHeight="1" x14ac:dyDescent="0.25">
      <c r="A11" s="26"/>
      <c r="B11" s="27"/>
      <c r="C11" s="27"/>
      <c r="D11" s="27"/>
      <c r="E11" s="27"/>
      <c r="F11" s="27"/>
      <c r="G11" s="28"/>
      <c r="H11" s="29"/>
      <c r="I11" s="29"/>
      <c r="J11" s="30"/>
      <c r="K11" s="31"/>
      <c r="L11" s="24"/>
    </row>
    <row r="12" spans="1:13" ht="14.25" customHeight="1" x14ac:dyDescent="0.25">
      <c r="A12" s="31"/>
      <c r="B12" s="154" t="s">
        <v>3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</row>
    <row r="13" spans="1:13" ht="17.25" customHeight="1" x14ac:dyDescent="0.25">
      <c r="A13" s="26"/>
      <c r="B13" s="27"/>
      <c r="C13" s="27"/>
      <c r="D13" s="27"/>
      <c r="E13" s="27"/>
      <c r="F13" s="27"/>
      <c r="G13" s="30"/>
      <c r="H13" s="30"/>
      <c r="I13" s="30"/>
      <c r="J13" s="30"/>
      <c r="K13" s="31"/>
      <c r="L13" s="24"/>
    </row>
    <row r="14" spans="1:13" ht="19.5" customHeight="1" x14ac:dyDescent="0.25">
      <c r="A14" s="31"/>
      <c r="B14" s="154" t="s">
        <v>4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</row>
    <row r="15" spans="1:13" ht="14.1" hidden="1" customHeight="1" x14ac:dyDescent="0.25">
      <c r="A15" s="26"/>
      <c r="B15" s="155"/>
      <c r="C15" s="155"/>
      <c r="D15" s="155"/>
      <c r="E15" s="155"/>
      <c r="F15" s="155"/>
      <c r="G15" s="155"/>
      <c r="H15" s="155"/>
      <c r="I15" s="30"/>
      <c r="J15" s="30"/>
      <c r="K15" s="31"/>
      <c r="L15" s="24"/>
    </row>
    <row r="16" spans="1:13" ht="14.1" hidden="1" customHeight="1" x14ac:dyDescent="0.25">
      <c r="A16" s="31"/>
      <c r="B16" s="30"/>
      <c r="C16" s="30"/>
      <c r="D16" s="30"/>
      <c r="E16" s="30"/>
      <c r="F16" s="30"/>
      <c r="G16" s="30"/>
      <c r="H16" s="30"/>
      <c r="I16" s="30"/>
      <c r="J16" s="30"/>
      <c r="K16" s="32" t="s">
        <v>46</v>
      </c>
      <c r="L16" s="24"/>
    </row>
    <row r="17" spans="1:12" ht="14.1" hidden="1" customHeight="1" x14ac:dyDescent="0.25">
      <c r="A17" s="31"/>
      <c r="B17" s="155"/>
      <c r="C17" s="155"/>
      <c r="D17" s="155"/>
      <c r="E17" s="155"/>
      <c r="F17" s="155"/>
      <c r="G17" s="155"/>
      <c r="H17" s="155"/>
      <c r="I17" s="30"/>
      <c r="J17" s="30"/>
      <c r="K17" s="31"/>
      <c r="L17" s="24"/>
    </row>
    <row r="18" spans="1:12" ht="4.5" hidden="1" customHeight="1" x14ac:dyDescent="0.25">
      <c r="A18" s="31"/>
      <c r="B18" s="30"/>
      <c r="C18" s="30"/>
      <c r="D18" s="30"/>
      <c r="E18" s="30"/>
      <c r="F18" s="30"/>
      <c r="G18" s="30"/>
      <c r="H18" s="30"/>
      <c r="I18" s="30"/>
      <c r="J18" s="30"/>
      <c r="K18" s="31"/>
      <c r="L18" s="24"/>
    </row>
    <row r="19" spans="1:12" ht="18.75" customHeight="1" x14ac:dyDescent="0.25">
      <c r="A19" s="26"/>
      <c r="B19" s="30"/>
      <c r="C19" s="30"/>
      <c r="D19" s="30"/>
      <c r="E19" s="30"/>
      <c r="F19" s="30"/>
      <c r="G19" s="30"/>
      <c r="H19" s="30"/>
      <c r="I19" s="30"/>
      <c r="J19" s="30"/>
      <c r="K19" s="31"/>
      <c r="L19" s="24"/>
    </row>
    <row r="20" spans="1:12" ht="22.5" customHeight="1" x14ac:dyDescent="0.25">
      <c r="A20" s="26" t="s">
        <v>47</v>
      </c>
      <c r="B20" s="33"/>
      <c r="C20" s="33"/>
      <c r="D20" s="33"/>
      <c r="E20" s="34"/>
      <c r="F20" s="34"/>
      <c r="G20" s="34"/>
      <c r="H20" s="33"/>
      <c r="I20" s="33"/>
      <c r="J20" s="35">
        <v>17285.07</v>
      </c>
      <c r="K20" s="31"/>
      <c r="L20" s="25">
        <v>0</v>
      </c>
    </row>
    <row r="21" spans="1:12" ht="14.1" hidden="1" customHeight="1" x14ac:dyDescent="0.25">
      <c r="A21" s="36" t="s">
        <v>48</v>
      </c>
      <c r="B21" s="156"/>
      <c r="C21" s="156"/>
      <c r="D21" s="156"/>
      <c r="E21" s="156"/>
      <c r="F21" s="156"/>
      <c r="G21" s="156"/>
      <c r="H21" s="156"/>
      <c r="I21" s="37"/>
      <c r="J21" s="38"/>
      <c r="K21" s="39"/>
      <c r="L21" s="40"/>
    </row>
    <row r="22" spans="1:12" ht="14.1" hidden="1" customHeight="1" thickBot="1" x14ac:dyDescent="0.3">
      <c r="A22" s="41"/>
      <c r="B22" s="42"/>
      <c r="C22" s="42">
        <v>21.59</v>
      </c>
      <c r="D22" s="42">
        <v>5.88</v>
      </c>
      <c r="E22" s="42"/>
      <c r="F22" s="42"/>
      <c r="G22" s="42">
        <v>2.36</v>
      </c>
      <c r="H22" s="43">
        <f>ROUND((C22-D22)*G22*12,2)</f>
        <v>444.91</v>
      </c>
      <c r="I22" s="43"/>
      <c r="J22" s="44">
        <v>651.65</v>
      </c>
      <c r="K22" s="45"/>
      <c r="L22" s="46">
        <f>ROUND(J22*99%,2)</f>
        <v>645.13</v>
      </c>
    </row>
    <row r="23" spans="1:12" ht="14.1" hidden="1" customHeight="1" thickBot="1" x14ac:dyDescent="0.3">
      <c r="A23" s="47"/>
      <c r="B23" s="48"/>
      <c r="C23" s="48"/>
      <c r="D23" s="48"/>
      <c r="E23" s="48"/>
      <c r="F23" s="48"/>
      <c r="G23" s="48"/>
      <c r="H23" s="49"/>
      <c r="I23" s="49"/>
      <c r="J23" s="50"/>
      <c r="K23" s="47"/>
      <c r="L23" s="51"/>
    </row>
    <row r="24" spans="1:12" ht="14.1" hidden="1" customHeight="1" x14ac:dyDescent="0.25">
      <c r="A24" s="52" t="s">
        <v>49</v>
      </c>
      <c r="B24" s="143"/>
      <c r="C24" s="143"/>
      <c r="D24" s="143"/>
      <c r="E24" s="143"/>
      <c r="F24" s="143"/>
      <c r="G24" s="143"/>
      <c r="H24" s="143"/>
      <c r="I24" s="38"/>
      <c r="J24" s="38"/>
      <c r="K24" s="39"/>
      <c r="L24" s="40"/>
    </row>
    <row r="25" spans="1:12" ht="14.1" hidden="1" customHeight="1" x14ac:dyDescent="0.25">
      <c r="A25" s="53"/>
      <c r="B25" s="141"/>
      <c r="C25" s="141"/>
      <c r="D25" s="141"/>
      <c r="E25" s="141"/>
      <c r="F25" s="141"/>
      <c r="G25" s="141"/>
      <c r="H25" s="141"/>
      <c r="I25" s="24"/>
      <c r="J25" s="24"/>
      <c r="K25" s="151" t="s">
        <v>50</v>
      </c>
      <c r="L25" s="54"/>
    </row>
    <row r="26" spans="1:12" ht="14.1" hidden="1" customHeight="1" x14ac:dyDescent="0.25">
      <c r="A26" s="53"/>
      <c r="B26" s="24"/>
      <c r="C26" s="24">
        <v>90.58</v>
      </c>
      <c r="D26" s="24">
        <v>27.74</v>
      </c>
      <c r="E26" s="24"/>
      <c r="F26" s="24"/>
      <c r="G26" s="24">
        <v>43.96</v>
      </c>
      <c r="H26" s="24">
        <v>33518.93</v>
      </c>
      <c r="I26" s="24"/>
      <c r="J26" s="24"/>
      <c r="K26" s="151"/>
      <c r="L26" s="54"/>
    </row>
    <row r="27" spans="1:12" ht="14.1" hidden="1" customHeight="1" x14ac:dyDescent="0.25">
      <c r="A27" s="53"/>
      <c r="B27" s="141"/>
      <c r="C27" s="141"/>
      <c r="D27" s="141"/>
      <c r="E27" s="141"/>
      <c r="F27" s="141"/>
      <c r="G27" s="141"/>
      <c r="H27" s="141"/>
      <c r="I27" s="24"/>
      <c r="J27" s="24"/>
      <c r="K27" s="151"/>
      <c r="L27" s="54"/>
    </row>
    <row r="28" spans="1:12" ht="14.1" hidden="1" customHeight="1" x14ac:dyDescent="0.25">
      <c r="A28" s="53"/>
      <c r="B28" s="24"/>
      <c r="C28" s="24">
        <v>89.45</v>
      </c>
      <c r="D28" s="24">
        <v>26.33</v>
      </c>
      <c r="E28" s="24"/>
      <c r="F28" s="24"/>
      <c r="G28" s="24">
        <v>3.35</v>
      </c>
      <c r="H28" s="24">
        <f>ROUND((C28-D28)*G28*12,2)</f>
        <v>2537.42</v>
      </c>
      <c r="I28" s="24"/>
      <c r="J28" s="24"/>
      <c r="K28" s="151"/>
      <c r="L28" s="54"/>
    </row>
    <row r="29" spans="1:12" ht="14.1" hidden="1" customHeight="1" x14ac:dyDescent="0.25">
      <c r="A29" s="53"/>
      <c r="B29" s="141"/>
      <c r="C29" s="141"/>
      <c r="D29" s="141"/>
      <c r="E29" s="141"/>
      <c r="F29" s="141"/>
      <c r="G29" s="141"/>
      <c r="H29" s="141"/>
      <c r="I29" s="24"/>
      <c r="J29" s="24"/>
      <c r="K29" s="151"/>
      <c r="L29" s="54"/>
    </row>
    <row r="30" spans="1:12" ht="14.1" hidden="1" customHeight="1" x14ac:dyDescent="0.25">
      <c r="A30" s="53"/>
      <c r="B30" s="24"/>
      <c r="C30" s="24">
        <v>74.84</v>
      </c>
      <c r="D30" s="24">
        <v>20.28</v>
      </c>
      <c r="E30" s="24"/>
      <c r="F30" s="24"/>
      <c r="G30" s="24">
        <v>10.72</v>
      </c>
      <c r="H30" s="24">
        <v>7512.54</v>
      </c>
      <c r="I30" s="24"/>
      <c r="J30" s="24"/>
      <c r="K30" s="151"/>
      <c r="L30" s="54"/>
    </row>
    <row r="31" spans="1:12" ht="14.1" hidden="1" customHeight="1" x14ac:dyDescent="0.25">
      <c r="A31" s="53"/>
      <c r="B31" s="141"/>
      <c r="C31" s="141"/>
      <c r="D31" s="141"/>
      <c r="E31" s="141"/>
      <c r="F31" s="141"/>
      <c r="G31" s="141"/>
      <c r="H31" s="141"/>
      <c r="I31" s="24"/>
      <c r="J31" s="24"/>
      <c r="K31" s="151"/>
      <c r="L31" s="54"/>
    </row>
    <row r="32" spans="1:12" ht="14.1" hidden="1" customHeight="1" x14ac:dyDescent="0.25">
      <c r="A32" s="53"/>
      <c r="B32" s="24"/>
      <c r="C32" s="24">
        <v>73.709999999999994</v>
      </c>
      <c r="D32" s="24">
        <v>18.87</v>
      </c>
      <c r="E32" s="24"/>
      <c r="F32" s="24"/>
      <c r="G32" s="24">
        <v>55.58</v>
      </c>
      <c r="H32" s="24">
        <v>37018.339999999997</v>
      </c>
      <c r="I32" s="24"/>
      <c r="J32" s="24"/>
      <c r="K32" s="151"/>
      <c r="L32" s="54"/>
    </row>
    <row r="33" spans="1:12" ht="14.1" hidden="1" customHeight="1" x14ac:dyDescent="0.25">
      <c r="A33" s="53"/>
      <c r="B33" s="141"/>
      <c r="C33" s="141"/>
      <c r="D33" s="141"/>
      <c r="E33" s="141"/>
      <c r="F33" s="141"/>
      <c r="G33" s="141"/>
      <c r="H33" s="141"/>
      <c r="I33" s="24"/>
      <c r="J33" s="24"/>
      <c r="K33" s="151"/>
      <c r="L33" s="54"/>
    </row>
    <row r="34" spans="1:12" ht="14.1" hidden="1" customHeight="1" x14ac:dyDescent="0.25">
      <c r="A34" s="53"/>
      <c r="B34" s="24"/>
      <c r="C34" s="24">
        <v>57.01</v>
      </c>
      <c r="D34" s="24">
        <v>12.6</v>
      </c>
      <c r="E34" s="24"/>
      <c r="F34" s="24"/>
      <c r="G34" s="24">
        <v>2.66</v>
      </c>
      <c r="H34" s="24">
        <f>ROUND((C34-D34)*G34*12,2)</f>
        <v>1417.57</v>
      </c>
      <c r="I34" s="24"/>
      <c r="J34" s="24"/>
      <c r="K34" s="151"/>
      <c r="L34" s="54"/>
    </row>
    <row r="35" spans="1:12" ht="14.1" hidden="1" customHeight="1" x14ac:dyDescent="0.25">
      <c r="A35" s="53"/>
      <c r="B35" s="141"/>
      <c r="C35" s="141"/>
      <c r="D35" s="141"/>
      <c r="E35" s="141"/>
      <c r="F35" s="141"/>
      <c r="G35" s="141"/>
      <c r="H35" s="141"/>
      <c r="I35" s="24"/>
      <c r="J35" s="24"/>
      <c r="K35" s="151"/>
      <c r="L35" s="54"/>
    </row>
    <row r="36" spans="1:12" ht="14.1" hidden="1" customHeight="1" x14ac:dyDescent="0.25">
      <c r="A36" s="53"/>
      <c r="B36" s="24"/>
      <c r="C36" s="24">
        <v>72.260000000000005</v>
      </c>
      <c r="D36" s="24">
        <v>17.5</v>
      </c>
      <c r="E36" s="24"/>
      <c r="F36" s="24"/>
      <c r="G36" s="24">
        <v>0.24</v>
      </c>
      <c r="H36" s="24">
        <v>547.91</v>
      </c>
      <c r="I36" s="24"/>
      <c r="J36" s="24"/>
      <c r="K36" s="151"/>
      <c r="L36" s="54"/>
    </row>
    <row r="37" spans="1:12" ht="15.75" hidden="1" customHeight="1" thickBot="1" x14ac:dyDescent="0.3">
      <c r="A37" s="41"/>
      <c r="B37" s="42"/>
      <c r="C37" s="42"/>
      <c r="D37" s="42"/>
      <c r="E37" s="42"/>
      <c r="F37" s="42"/>
      <c r="G37" s="42"/>
      <c r="H37" s="43">
        <v>69959.92</v>
      </c>
      <c r="I37" s="43"/>
      <c r="J37" s="44">
        <v>121605.05</v>
      </c>
      <c r="K37" s="152"/>
      <c r="L37" s="46">
        <f>ROUND(J37/2,2)</f>
        <v>60802.53</v>
      </c>
    </row>
    <row r="38" spans="1:12" ht="14.1" hidden="1" customHeight="1" x14ac:dyDescent="0.25">
      <c r="A38" s="55"/>
      <c r="B38" s="37"/>
      <c r="C38" s="37"/>
      <c r="D38" s="37"/>
      <c r="E38" s="37"/>
      <c r="F38" s="37"/>
      <c r="G38" s="37"/>
      <c r="H38" s="56"/>
      <c r="I38" s="56"/>
      <c r="J38" s="57"/>
      <c r="K38" s="58"/>
      <c r="L38" s="37"/>
    </row>
    <row r="39" spans="1:12" ht="14.1" hidden="1" customHeight="1" thickBot="1" x14ac:dyDescent="0.3">
      <c r="A39" s="59" t="s">
        <v>51</v>
      </c>
      <c r="B39" s="142"/>
      <c r="C39" s="142"/>
      <c r="D39" s="142"/>
      <c r="E39" s="142"/>
      <c r="F39" s="142"/>
      <c r="G39" s="142"/>
      <c r="H39" s="142"/>
      <c r="I39" s="60"/>
      <c r="J39" s="60"/>
      <c r="K39" s="59"/>
      <c r="L39" s="61"/>
    </row>
    <row r="40" spans="1:12" ht="14.1" hidden="1" customHeight="1" x14ac:dyDescent="0.25">
      <c r="A40" s="52" t="s">
        <v>51</v>
      </c>
      <c r="B40" s="147"/>
      <c r="C40" s="147"/>
      <c r="D40" s="147"/>
      <c r="E40" s="147"/>
      <c r="F40" s="147"/>
      <c r="G40" s="147"/>
      <c r="H40" s="147"/>
      <c r="I40" s="62"/>
      <c r="J40" s="62"/>
      <c r="K40" s="150" t="s">
        <v>52</v>
      </c>
      <c r="L40" s="40"/>
    </row>
    <row r="41" spans="1:12" ht="14.1" hidden="1" customHeight="1" x14ac:dyDescent="0.25">
      <c r="A41" s="53"/>
      <c r="B41" s="24"/>
      <c r="C41" s="24">
        <v>13.95</v>
      </c>
      <c r="D41" s="24">
        <v>12.95</v>
      </c>
      <c r="E41" s="24"/>
      <c r="F41" s="24"/>
      <c r="G41" s="24">
        <v>1.7532000000000001</v>
      </c>
      <c r="H41" s="24">
        <f>ROUND((C41-D41)*G41*12,2)</f>
        <v>21.04</v>
      </c>
      <c r="I41" s="24"/>
      <c r="J41" s="24"/>
      <c r="K41" s="151"/>
      <c r="L41" s="54"/>
    </row>
    <row r="42" spans="1:12" ht="14.1" hidden="1" customHeight="1" x14ac:dyDescent="0.25">
      <c r="A42" s="53"/>
      <c r="B42" s="146"/>
      <c r="C42" s="146"/>
      <c r="D42" s="146"/>
      <c r="E42" s="146"/>
      <c r="F42" s="146"/>
      <c r="G42" s="146"/>
      <c r="H42" s="146"/>
      <c r="I42" s="20"/>
      <c r="J42" s="20"/>
      <c r="K42" s="151"/>
      <c r="L42" s="54"/>
    </row>
    <row r="43" spans="1:12" ht="14.1" hidden="1" customHeight="1" x14ac:dyDescent="0.25">
      <c r="A43" s="53"/>
      <c r="B43" s="20"/>
      <c r="C43" s="20">
        <v>25.65</v>
      </c>
      <c r="D43" s="20">
        <v>23.64</v>
      </c>
      <c r="E43" s="20"/>
      <c r="F43" s="20"/>
      <c r="G43" s="20">
        <v>2.7829000000000002</v>
      </c>
      <c r="H43" s="20">
        <f>ROUND((C43-D43)*G43*12,2)</f>
        <v>67.12</v>
      </c>
      <c r="I43" s="20"/>
      <c r="J43" s="20"/>
      <c r="K43" s="151"/>
      <c r="L43" s="54"/>
    </row>
    <row r="44" spans="1:12" ht="14.1" hidden="1" customHeight="1" x14ac:dyDescent="0.25">
      <c r="A44" s="53"/>
      <c r="B44" s="146"/>
      <c r="C44" s="146"/>
      <c r="D44" s="146"/>
      <c r="E44" s="146"/>
      <c r="F44" s="146"/>
      <c r="G44" s="146"/>
      <c r="H44" s="146"/>
      <c r="I44" s="20"/>
      <c r="J44" s="20"/>
      <c r="K44" s="151"/>
      <c r="L44" s="54"/>
    </row>
    <row r="45" spans="1:12" ht="14.1" hidden="1" customHeight="1" x14ac:dyDescent="0.25">
      <c r="A45" s="53"/>
      <c r="B45" s="20"/>
      <c r="C45" s="20">
        <v>15.35</v>
      </c>
      <c r="D45" s="20">
        <v>14.26</v>
      </c>
      <c r="E45" s="20"/>
      <c r="F45" s="20"/>
      <c r="G45" s="20">
        <v>15.553000000000001</v>
      </c>
      <c r="H45" s="20">
        <f>ROUND((C45-D45)*G45*12,2)</f>
        <v>203.43</v>
      </c>
      <c r="I45" s="20"/>
      <c r="J45" s="20"/>
      <c r="K45" s="151"/>
      <c r="L45" s="54"/>
    </row>
    <row r="46" spans="1:12" ht="14.1" hidden="1" customHeight="1" x14ac:dyDescent="0.25">
      <c r="A46" s="53"/>
      <c r="B46" s="146"/>
      <c r="C46" s="146"/>
      <c r="D46" s="146"/>
      <c r="E46" s="146"/>
      <c r="F46" s="146"/>
      <c r="G46" s="146"/>
      <c r="H46" s="146"/>
      <c r="I46" s="20"/>
      <c r="J46" s="20"/>
      <c r="K46" s="151"/>
      <c r="L46" s="54"/>
    </row>
    <row r="47" spans="1:12" ht="14.1" hidden="1" customHeight="1" x14ac:dyDescent="0.25">
      <c r="A47" s="53"/>
      <c r="B47" s="20"/>
      <c r="C47" s="20">
        <v>10.55</v>
      </c>
      <c r="D47" s="20">
        <v>5.77</v>
      </c>
      <c r="E47" s="20"/>
      <c r="F47" s="20"/>
      <c r="G47" s="20">
        <v>6.6956899999999999</v>
      </c>
      <c r="H47" s="20">
        <f>ROUND((C47-D47)*G47*12,2)</f>
        <v>384.06</v>
      </c>
      <c r="I47" s="20"/>
      <c r="J47" s="20"/>
      <c r="K47" s="151"/>
      <c r="L47" s="54"/>
    </row>
    <row r="48" spans="1:12" ht="14.1" hidden="1" customHeight="1" x14ac:dyDescent="0.25">
      <c r="A48" s="53"/>
      <c r="B48" s="146"/>
      <c r="C48" s="146"/>
      <c r="D48" s="146"/>
      <c r="E48" s="146"/>
      <c r="F48" s="146"/>
      <c r="G48" s="146"/>
      <c r="H48" s="146"/>
      <c r="I48" s="20"/>
      <c r="J48" s="20"/>
      <c r="K48" s="151"/>
      <c r="L48" s="54"/>
    </row>
    <row r="49" spans="1:12" ht="14.1" hidden="1" customHeight="1" x14ac:dyDescent="0.25">
      <c r="A49" s="53"/>
      <c r="B49" s="20"/>
      <c r="C49" s="20">
        <v>22.23</v>
      </c>
      <c r="D49" s="20">
        <v>9.33</v>
      </c>
      <c r="E49" s="20"/>
      <c r="F49" s="20"/>
      <c r="G49" s="20">
        <v>4.0765000000000002</v>
      </c>
      <c r="H49" s="20">
        <f>ROUND((C49-D49)*G49*12,2)</f>
        <v>631.04</v>
      </c>
      <c r="I49" s="20"/>
      <c r="J49" s="20"/>
      <c r="K49" s="151"/>
      <c r="L49" s="54"/>
    </row>
    <row r="50" spans="1:12" ht="14.1" hidden="1" customHeight="1" x14ac:dyDescent="0.25">
      <c r="A50" s="53"/>
      <c r="B50" s="146"/>
      <c r="C50" s="146"/>
      <c r="D50" s="146"/>
      <c r="E50" s="146"/>
      <c r="F50" s="146"/>
      <c r="G50" s="146"/>
      <c r="H50" s="146"/>
      <c r="I50" s="20"/>
      <c r="J50" s="20"/>
      <c r="K50" s="151"/>
      <c r="L50" s="54"/>
    </row>
    <row r="51" spans="1:12" ht="14.1" hidden="1" customHeight="1" x14ac:dyDescent="0.25">
      <c r="A51" s="53"/>
      <c r="B51" s="20"/>
      <c r="C51" s="20">
        <v>15.35</v>
      </c>
      <c r="D51" s="20">
        <v>6.18</v>
      </c>
      <c r="E51" s="63"/>
      <c r="F51" s="63"/>
      <c r="G51" s="20">
        <v>26.611999999999998</v>
      </c>
      <c r="H51" s="20">
        <f>ROUND((C51-D51)*G51*12,2)</f>
        <v>2928.38</v>
      </c>
      <c r="I51" s="20"/>
      <c r="J51" s="20"/>
      <c r="K51" s="151"/>
      <c r="L51" s="54"/>
    </row>
    <row r="52" spans="1:12" ht="14.1" hidden="1" customHeight="1" x14ac:dyDescent="0.25">
      <c r="A52" s="53"/>
      <c r="B52" s="146"/>
      <c r="C52" s="146"/>
      <c r="D52" s="146"/>
      <c r="E52" s="146"/>
      <c r="F52" s="146"/>
      <c r="G52" s="146"/>
      <c r="H52" s="146"/>
      <c r="I52" s="20"/>
      <c r="J52" s="20"/>
      <c r="K52" s="151"/>
      <c r="L52" s="54"/>
    </row>
    <row r="53" spans="1:12" ht="14.1" hidden="1" customHeight="1" x14ac:dyDescent="0.25">
      <c r="A53" s="53"/>
      <c r="B53" s="20"/>
      <c r="C53" s="20">
        <v>10.55</v>
      </c>
      <c r="D53" s="20">
        <v>6.24</v>
      </c>
      <c r="E53" s="20"/>
      <c r="F53" s="20"/>
      <c r="G53" s="20">
        <v>10.485099999999999</v>
      </c>
      <c r="H53" s="20">
        <f>ROUND((C53-D53)*G53*12,2)</f>
        <v>542.29</v>
      </c>
      <c r="I53" s="20"/>
      <c r="J53" s="20"/>
      <c r="K53" s="151"/>
      <c r="L53" s="54"/>
    </row>
    <row r="54" spans="1:12" ht="14.1" hidden="1" customHeight="1" x14ac:dyDescent="0.25">
      <c r="A54" s="53"/>
      <c r="B54" s="146"/>
      <c r="C54" s="146"/>
      <c r="D54" s="146"/>
      <c r="E54" s="146"/>
      <c r="F54" s="146"/>
      <c r="G54" s="146"/>
      <c r="H54" s="146"/>
      <c r="I54" s="20"/>
      <c r="J54" s="20"/>
      <c r="K54" s="151"/>
      <c r="L54" s="54"/>
    </row>
    <row r="55" spans="1:12" ht="14.1" hidden="1" customHeight="1" x14ac:dyDescent="0.25">
      <c r="A55" s="53"/>
      <c r="B55" s="20"/>
      <c r="C55" s="20">
        <v>22.25</v>
      </c>
      <c r="D55" s="20">
        <v>9.77</v>
      </c>
      <c r="E55" s="20"/>
      <c r="F55" s="20"/>
      <c r="G55" s="20">
        <v>16.940200000000001</v>
      </c>
      <c r="H55" s="20">
        <f>ROUND((C55-D55)*G55*12,2)</f>
        <v>2536.96</v>
      </c>
      <c r="I55" s="20"/>
      <c r="J55" s="20"/>
      <c r="K55" s="151"/>
      <c r="L55" s="54"/>
    </row>
    <row r="56" spans="1:12" ht="14.1" hidden="1" customHeight="1" x14ac:dyDescent="0.25">
      <c r="A56" s="53"/>
      <c r="B56" s="146"/>
      <c r="C56" s="146"/>
      <c r="D56" s="146"/>
      <c r="E56" s="146"/>
      <c r="F56" s="146"/>
      <c r="G56" s="146"/>
      <c r="H56" s="146"/>
      <c r="I56" s="20"/>
      <c r="J56" s="20"/>
      <c r="K56" s="151"/>
      <c r="L56" s="54"/>
    </row>
    <row r="57" spans="1:12" ht="14.1" hidden="1" customHeight="1" x14ac:dyDescent="0.25">
      <c r="A57" s="53"/>
      <c r="B57" s="20"/>
      <c r="C57" s="20">
        <v>9.9499999999999993</v>
      </c>
      <c r="D57" s="20">
        <v>4.3899999999999997</v>
      </c>
      <c r="E57" s="20"/>
      <c r="F57" s="20"/>
      <c r="G57" s="20">
        <v>8.9930000000000003</v>
      </c>
      <c r="H57" s="20">
        <f>ROUND((C57-D57)*G57*12,2)</f>
        <v>600.01</v>
      </c>
      <c r="I57" s="20"/>
      <c r="J57" s="20"/>
      <c r="K57" s="151"/>
      <c r="L57" s="54"/>
    </row>
    <row r="58" spans="1:12" ht="15.75" hidden="1" customHeight="1" thickBot="1" x14ac:dyDescent="0.3">
      <c r="A58" s="41"/>
      <c r="B58" s="64"/>
      <c r="C58" s="64"/>
      <c r="D58" s="64"/>
      <c r="E58" s="64"/>
      <c r="F58" s="64"/>
      <c r="G58" s="64"/>
      <c r="H58" s="65">
        <f>H41+H43+H45+H47+H49+H51+H53+H55+H57</f>
        <v>7914.33</v>
      </c>
      <c r="I58" s="65"/>
      <c r="J58" s="66">
        <v>11014.01</v>
      </c>
      <c r="K58" s="152"/>
      <c r="L58" s="46">
        <v>0</v>
      </c>
    </row>
    <row r="59" spans="1:12" ht="14.1" hidden="1" customHeight="1" x14ac:dyDescent="0.25">
      <c r="A59" s="55"/>
      <c r="B59" s="67"/>
      <c r="C59" s="67"/>
      <c r="D59" s="67"/>
      <c r="E59" s="67"/>
      <c r="F59" s="67"/>
      <c r="G59" s="67"/>
      <c r="H59" s="56"/>
      <c r="I59" s="56"/>
      <c r="J59" s="68"/>
      <c r="K59" s="58"/>
      <c r="L59" s="37"/>
    </row>
    <row r="60" spans="1:12" ht="14.1" hidden="1" customHeight="1" thickBot="1" x14ac:dyDescent="0.3">
      <c r="A60" s="59"/>
      <c r="B60" s="142"/>
      <c r="C60" s="142"/>
      <c r="D60" s="142"/>
      <c r="E60" s="142"/>
      <c r="F60" s="142"/>
      <c r="G60" s="142"/>
      <c r="H60" s="142"/>
      <c r="I60" s="60"/>
      <c r="J60" s="60"/>
      <c r="K60" s="59"/>
      <c r="L60" s="61"/>
    </row>
    <row r="61" spans="1:12" ht="14.1" hidden="1" customHeight="1" x14ac:dyDescent="0.25">
      <c r="A61" s="52" t="s">
        <v>53</v>
      </c>
      <c r="B61" s="143"/>
      <c r="C61" s="143"/>
      <c r="D61" s="143"/>
      <c r="E61" s="143"/>
      <c r="F61" s="143"/>
      <c r="G61" s="143"/>
      <c r="H61" s="143"/>
      <c r="I61" s="38"/>
      <c r="J61" s="38"/>
      <c r="K61" s="39"/>
      <c r="L61" s="40"/>
    </row>
    <row r="62" spans="1:12" ht="14.1" hidden="1" customHeight="1" x14ac:dyDescent="0.25">
      <c r="A62" s="53"/>
      <c r="B62" s="24"/>
      <c r="C62" s="24">
        <v>12.42</v>
      </c>
      <c r="D62" s="24">
        <v>12.42</v>
      </c>
      <c r="E62" s="20"/>
      <c r="F62" s="20"/>
      <c r="G62" s="20">
        <v>32.6</v>
      </c>
      <c r="H62" s="24">
        <f>ROUND((C62-D62)*G62*12,2)</f>
        <v>0</v>
      </c>
      <c r="I62" s="24"/>
      <c r="J62" s="24"/>
      <c r="K62" s="31"/>
      <c r="L62" s="54"/>
    </row>
    <row r="63" spans="1:12" ht="14.1" hidden="1" customHeight="1" x14ac:dyDescent="0.25">
      <c r="A63" s="53"/>
      <c r="B63" s="141"/>
      <c r="C63" s="141"/>
      <c r="D63" s="141"/>
      <c r="E63" s="141"/>
      <c r="F63" s="141"/>
      <c r="G63" s="141"/>
      <c r="H63" s="141"/>
      <c r="I63" s="24"/>
      <c r="J63" s="24"/>
      <c r="K63" s="31"/>
      <c r="L63" s="54"/>
    </row>
    <row r="64" spans="1:12" ht="14.1" hidden="1" customHeight="1" x14ac:dyDescent="0.25">
      <c r="A64" s="53"/>
      <c r="B64" s="24"/>
      <c r="C64" s="24">
        <v>6.85</v>
      </c>
      <c r="D64" s="24">
        <v>6.85</v>
      </c>
      <c r="E64" s="24"/>
      <c r="F64" s="24"/>
      <c r="G64" s="24">
        <v>2.7</v>
      </c>
      <c r="H64" s="24">
        <f>ROUND((C64-D64)*G64*12,2)</f>
        <v>0</v>
      </c>
      <c r="I64" s="24"/>
      <c r="J64" s="24"/>
      <c r="K64" s="31"/>
      <c r="L64" s="54"/>
    </row>
    <row r="65" spans="1:12" ht="14.1" hidden="1" customHeight="1" x14ac:dyDescent="0.25">
      <c r="A65" s="53"/>
      <c r="B65" s="141"/>
      <c r="C65" s="141"/>
      <c r="D65" s="141"/>
      <c r="E65" s="141"/>
      <c r="F65" s="141"/>
      <c r="G65" s="141"/>
      <c r="H65" s="141"/>
      <c r="I65" s="24"/>
      <c r="J65" s="24"/>
      <c r="K65" s="31"/>
      <c r="L65" s="54"/>
    </row>
    <row r="66" spans="1:12" ht="14.1" hidden="1" customHeight="1" x14ac:dyDescent="0.25">
      <c r="A66" s="53"/>
      <c r="B66" s="24"/>
      <c r="C66" s="24">
        <v>49.92</v>
      </c>
      <c r="D66" s="24">
        <v>36.42</v>
      </c>
      <c r="E66" s="24"/>
      <c r="F66" s="24"/>
      <c r="G66" s="24">
        <v>0.95520000000000005</v>
      </c>
      <c r="H66" s="24">
        <f>ROUND((C66-D66)*G66*12,2)</f>
        <v>154.74</v>
      </c>
      <c r="I66" s="24"/>
      <c r="J66" s="24"/>
      <c r="K66" s="31"/>
      <c r="L66" s="54"/>
    </row>
    <row r="67" spans="1:12" ht="14.1" hidden="1" customHeight="1" thickBot="1" x14ac:dyDescent="0.3">
      <c r="A67" s="41"/>
      <c r="B67" s="45"/>
      <c r="C67" s="45"/>
      <c r="D67" s="45"/>
      <c r="E67" s="45"/>
      <c r="F67" s="45"/>
      <c r="G67" s="45"/>
      <c r="H67" s="43">
        <f>H62+H64+H66</f>
        <v>154.74</v>
      </c>
      <c r="I67" s="43"/>
      <c r="J67" s="44">
        <v>1912.85</v>
      </c>
      <c r="K67" s="45"/>
      <c r="L67" s="46">
        <f>ROUND(J67*99%,2)</f>
        <v>1893.72</v>
      </c>
    </row>
    <row r="68" spans="1:12" ht="14.1" hidden="1" customHeight="1" x14ac:dyDescent="0.25">
      <c r="A68" s="55"/>
      <c r="B68" s="55"/>
      <c r="C68" s="55"/>
      <c r="D68" s="55"/>
      <c r="E68" s="55"/>
      <c r="F68" s="55"/>
      <c r="G68" s="55"/>
      <c r="H68" s="56"/>
      <c r="I68" s="56"/>
      <c r="J68" s="57"/>
      <c r="K68" s="55"/>
      <c r="L68" s="37"/>
    </row>
    <row r="69" spans="1:12" ht="14.1" hidden="1" customHeight="1" thickBot="1" x14ac:dyDescent="0.3">
      <c r="A69" s="59"/>
      <c r="B69" s="142"/>
      <c r="C69" s="142"/>
      <c r="D69" s="142"/>
      <c r="E69" s="142"/>
      <c r="F69" s="142"/>
      <c r="G69" s="142"/>
      <c r="H69" s="142"/>
      <c r="I69" s="60"/>
      <c r="J69" s="60"/>
      <c r="K69" s="59"/>
      <c r="L69" s="61"/>
    </row>
    <row r="70" spans="1:12" ht="14.1" hidden="1" customHeight="1" x14ac:dyDescent="0.25">
      <c r="A70" s="52" t="s">
        <v>54</v>
      </c>
      <c r="B70" s="143"/>
      <c r="C70" s="143"/>
      <c r="D70" s="143"/>
      <c r="E70" s="143"/>
      <c r="F70" s="143"/>
      <c r="G70" s="143"/>
      <c r="H70" s="143"/>
      <c r="I70" s="38"/>
      <c r="J70" s="38"/>
      <c r="K70" s="39"/>
      <c r="L70" s="40"/>
    </row>
    <row r="71" spans="1:12" ht="14.1" hidden="1" customHeight="1" x14ac:dyDescent="0.25">
      <c r="A71" s="53"/>
      <c r="B71" s="141"/>
      <c r="C71" s="141"/>
      <c r="D71" s="141"/>
      <c r="E71" s="141"/>
      <c r="F71" s="141"/>
      <c r="G71" s="141"/>
      <c r="H71" s="141"/>
      <c r="I71" s="24"/>
      <c r="J71" s="24"/>
      <c r="K71" s="31"/>
      <c r="L71" s="54"/>
    </row>
    <row r="72" spans="1:12" ht="14.1" hidden="1" customHeight="1" x14ac:dyDescent="0.25">
      <c r="A72" s="53"/>
      <c r="B72" s="24"/>
      <c r="C72" s="24">
        <v>85.07</v>
      </c>
      <c r="D72" s="24">
        <v>67.11</v>
      </c>
      <c r="E72" s="24"/>
      <c r="F72" s="24"/>
      <c r="G72" s="24">
        <v>1.0436000000000001</v>
      </c>
      <c r="H72" s="24">
        <f>ROUND((C72-D72)*G72*12,2)</f>
        <v>224.92</v>
      </c>
      <c r="I72" s="24"/>
      <c r="J72" s="24"/>
      <c r="K72" s="31"/>
      <c r="L72" s="54"/>
    </row>
    <row r="73" spans="1:12" ht="14.1" hidden="1" customHeight="1" x14ac:dyDescent="0.25">
      <c r="A73" s="53"/>
      <c r="B73" s="141"/>
      <c r="C73" s="141"/>
      <c r="D73" s="141"/>
      <c r="E73" s="141"/>
      <c r="F73" s="141"/>
      <c r="G73" s="141"/>
      <c r="H73" s="141"/>
      <c r="I73" s="24"/>
      <c r="J73" s="24"/>
      <c r="K73" s="31"/>
      <c r="L73" s="54"/>
    </row>
    <row r="74" spans="1:12" ht="14.1" hidden="1" customHeight="1" x14ac:dyDescent="0.25">
      <c r="A74" s="53"/>
      <c r="B74" s="24"/>
      <c r="C74" s="24">
        <v>71.98</v>
      </c>
      <c r="D74" s="24">
        <v>56.08</v>
      </c>
      <c r="E74" s="24"/>
      <c r="F74" s="24"/>
      <c r="G74" s="24">
        <v>1.3462000000000001</v>
      </c>
      <c r="H74" s="24">
        <f>ROUND((C74-D74)*G74*12,2)</f>
        <v>256.85000000000002</v>
      </c>
      <c r="I74" s="24"/>
      <c r="J74" s="24"/>
      <c r="K74" s="31"/>
      <c r="L74" s="54"/>
    </row>
    <row r="75" spans="1:12" ht="14.1" hidden="1" customHeight="1" x14ac:dyDescent="0.25">
      <c r="A75" s="53"/>
      <c r="B75" s="141"/>
      <c r="C75" s="141"/>
      <c r="D75" s="141"/>
      <c r="E75" s="141"/>
      <c r="F75" s="141"/>
      <c r="G75" s="141"/>
      <c r="H75" s="141"/>
      <c r="I75" s="24"/>
      <c r="J75" s="24"/>
      <c r="K75" s="31"/>
      <c r="L75" s="54"/>
    </row>
    <row r="76" spans="1:12" ht="14.1" hidden="1" customHeight="1" x14ac:dyDescent="0.25">
      <c r="A76" s="53"/>
      <c r="B76" s="24"/>
      <c r="C76" s="24">
        <v>63.63</v>
      </c>
      <c r="D76" s="24">
        <v>50.87</v>
      </c>
      <c r="E76" s="24"/>
      <c r="F76" s="24"/>
      <c r="G76" s="24">
        <v>1.4602999999999999</v>
      </c>
      <c r="H76" s="24">
        <f>ROUND((C76-D76)*G76*12,2)</f>
        <v>223.6</v>
      </c>
      <c r="I76" s="24"/>
      <c r="J76" s="24"/>
      <c r="K76" s="31"/>
      <c r="L76" s="54"/>
    </row>
    <row r="77" spans="1:12" ht="14.1" hidden="1" customHeight="1" x14ac:dyDescent="0.25">
      <c r="A77" s="53"/>
      <c r="B77" s="141"/>
      <c r="C77" s="141"/>
      <c r="D77" s="141"/>
      <c r="E77" s="141"/>
      <c r="F77" s="141"/>
      <c r="G77" s="141"/>
      <c r="H77" s="141"/>
      <c r="I77" s="24"/>
      <c r="J77" s="24"/>
      <c r="K77" s="31"/>
      <c r="L77" s="54"/>
    </row>
    <row r="78" spans="1:12" ht="14.1" hidden="1" customHeight="1" x14ac:dyDescent="0.25">
      <c r="A78" s="53"/>
      <c r="B78" s="24"/>
      <c r="C78" s="24">
        <v>93.95</v>
      </c>
      <c r="D78" s="24">
        <v>67.11</v>
      </c>
      <c r="E78" s="24"/>
      <c r="F78" s="24"/>
      <c r="G78" s="24">
        <v>0.94420000000000004</v>
      </c>
      <c r="H78" s="24">
        <f>ROUND((C78-D78)*G78*12,2)</f>
        <v>304.11</v>
      </c>
      <c r="I78" s="24"/>
      <c r="J78" s="24"/>
      <c r="K78" s="31"/>
      <c r="L78" s="54"/>
    </row>
    <row r="79" spans="1:12" ht="14.1" hidden="1" customHeight="1" x14ac:dyDescent="0.25">
      <c r="A79" s="53"/>
      <c r="B79" s="141"/>
      <c r="C79" s="141"/>
      <c r="D79" s="141"/>
      <c r="E79" s="141"/>
      <c r="F79" s="141"/>
      <c r="G79" s="141"/>
      <c r="H79" s="141"/>
      <c r="I79" s="24"/>
      <c r="J79" s="24"/>
      <c r="K79" s="31"/>
      <c r="L79" s="54"/>
    </row>
    <row r="80" spans="1:12" ht="14.1" hidden="1" customHeight="1" x14ac:dyDescent="0.25">
      <c r="A80" s="53"/>
      <c r="B80" s="24"/>
      <c r="C80" s="24">
        <v>46.21</v>
      </c>
      <c r="D80" s="24">
        <v>46.21</v>
      </c>
      <c r="E80" s="24"/>
      <c r="F80" s="24"/>
      <c r="G80" s="24">
        <v>0.88109999999999999</v>
      </c>
      <c r="H80" s="24">
        <f>ROUND((C80-D80)*G80*12,2)</f>
        <v>0</v>
      </c>
      <c r="I80" s="24"/>
      <c r="J80" s="24"/>
      <c r="K80" s="31"/>
      <c r="L80" s="54"/>
    </row>
    <row r="81" spans="1:12" ht="14.1" hidden="1" customHeight="1" x14ac:dyDescent="0.25">
      <c r="A81" s="53"/>
      <c r="B81" s="141"/>
      <c r="C81" s="141"/>
      <c r="D81" s="141"/>
      <c r="E81" s="141"/>
      <c r="F81" s="141"/>
      <c r="G81" s="141"/>
      <c r="H81" s="141"/>
      <c r="I81" s="24"/>
      <c r="J81" s="24"/>
      <c r="K81" s="31"/>
      <c r="L81" s="54"/>
    </row>
    <row r="82" spans="1:12" ht="14.1" hidden="1" customHeight="1" x14ac:dyDescent="0.25">
      <c r="A82" s="53"/>
      <c r="B82" s="24"/>
      <c r="C82" s="24">
        <v>62.23</v>
      </c>
      <c r="D82" s="24">
        <v>50.34</v>
      </c>
      <c r="E82" s="24"/>
      <c r="F82" s="24"/>
      <c r="G82" s="24">
        <v>0.37909999999999999</v>
      </c>
      <c r="H82" s="24">
        <f>ROUND((C82-D82)*G82*12,2)</f>
        <v>54.09</v>
      </c>
      <c r="I82" s="24"/>
      <c r="J82" s="24"/>
      <c r="K82" s="31"/>
      <c r="L82" s="54"/>
    </row>
    <row r="83" spans="1:12" ht="14.1" hidden="1" customHeight="1" x14ac:dyDescent="0.25">
      <c r="A83" s="53"/>
      <c r="B83" s="141"/>
      <c r="C83" s="141"/>
      <c r="D83" s="141"/>
      <c r="E83" s="141"/>
      <c r="F83" s="141"/>
      <c r="G83" s="141"/>
      <c r="H83" s="141"/>
      <c r="I83" s="24"/>
      <c r="J83" s="24"/>
      <c r="K83" s="31"/>
      <c r="L83" s="54"/>
    </row>
    <row r="84" spans="1:12" ht="14.1" hidden="1" customHeight="1" x14ac:dyDescent="0.25">
      <c r="A84" s="53"/>
      <c r="B84" s="24"/>
      <c r="C84" s="24">
        <v>67.17</v>
      </c>
      <c r="D84" s="24">
        <v>50.34</v>
      </c>
      <c r="E84" s="24"/>
      <c r="F84" s="24"/>
      <c r="G84" s="24">
        <v>0.36899999999999999</v>
      </c>
      <c r="H84" s="24">
        <f>ROUND((C84-D84)*G84*12,2)</f>
        <v>74.52</v>
      </c>
      <c r="I84" s="24"/>
      <c r="J84" s="24"/>
      <c r="K84" s="31"/>
      <c r="L84" s="54"/>
    </row>
    <row r="85" spans="1:12" ht="14.1" hidden="1" customHeight="1" x14ac:dyDescent="0.25">
      <c r="A85" s="53"/>
      <c r="B85" s="141"/>
      <c r="C85" s="141"/>
      <c r="D85" s="141"/>
      <c r="E85" s="141"/>
      <c r="F85" s="141"/>
      <c r="G85" s="141"/>
      <c r="H85" s="141"/>
      <c r="I85" s="24"/>
      <c r="J85" s="24"/>
      <c r="K85" s="31"/>
      <c r="L85" s="54"/>
    </row>
    <row r="86" spans="1:12" ht="14.1" hidden="1" customHeight="1" x14ac:dyDescent="0.25">
      <c r="A86" s="53"/>
      <c r="B86" s="24"/>
      <c r="C86" s="24">
        <v>93.42</v>
      </c>
      <c r="D86" s="24">
        <v>77.78</v>
      </c>
      <c r="E86" s="24"/>
      <c r="F86" s="24"/>
      <c r="G86" s="24">
        <v>1.26651</v>
      </c>
      <c r="H86" s="24">
        <f>ROUND((C86-D86)*G86*12,2)</f>
        <v>237.7</v>
      </c>
      <c r="I86" s="24"/>
      <c r="J86" s="24"/>
      <c r="K86" s="31"/>
      <c r="L86" s="54"/>
    </row>
    <row r="87" spans="1:12" ht="14.1" hidden="1" customHeight="1" x14ac:dyDescent="0.25">
      <c r="A87" s="53"/>
      <c r="B87" s="141"/>
      <c r="C87" s="141"/>
      <c r="D87" s="141"/>
      <c r="E87" s="141"/>
      <c r="F87" s="141"/>
      <c r="G87" s="141"/>
      <c r="H87" s="141"/>
      <c r="I87" s="24"/>
      <c r="J87" s="24"/>
      <c r="K87" s="31"/>
      <c r="L87" s="54"/>
    </row>
    <row r="88" spans="1:12" ht="14.1" hidden="1" customHeight="1" x14ac:dyDescent="0.25">
      <c r="A88" s="53"/>
      <c r="B88" s="24"/>
      <c r="C88" s="24">
        <v>143.36000000000001</v>
      </c>
      <c r="D88" s="24">
        <v>90.22</v>
      </c>
      <c r="E88" s="24"/>
      <c r="F88" s="24"/>
      <c r="G88" s="24">
        <v>0.75609999999999999</v>
      </c>
      <c r="H88" s="24">
        <f>ROUND((C88-D88)*G88*12,2)</f>
        <v>482.15</v>
      </c>
      <c r="I88" s="24"/>
      <c r="J88" s="24"/>
      <c r="K88" s="31"/>
      <c r="L88" s="54"/>
    </row>
    <row r="89" spans="1:12" ht="14.1" hidden="1" customHeight="1" x14ac:dyDescent="0.25">
      <c r="A89" s="53"/>
      <c r="B89" s="141"/>
      <c r="C89" s="141"/>
      <c r="D89" s="141"/>
      <c r="E89" s="141"/>
      <c r="F89" s="141"/>
      <c r="G89" s="141"/>
      <c r="H89" s="141"/>
      <c r="I89" s="24"/>
      <c r="J89" s="24"/>
      <c r="K89" s="31"/>
      <c r="L89" s="54"/>
    </row>
    <row r="90" spans="1:12" ht="14.1" hidden="1" customHeight="1" x14ac:dyDescent="0.25">
      <c r="A90" s="53"/>
      <c r="B90" s="24"/>
      <c r="C90" s="24">
        <v>160.1</v>
      </c>
      <c r="D90" s="24">
        <v>86.87</v>
      </c>
      <c r="E90" s="24"/>
      <c r="F90" s="24"/>
      <c r="G90" s="24">
        <v>2.3035000000000001</v>
      </c>
      <c r="H90" s="24">
        <f>ROUND((C90-D90)*G90*12,2)</f>
        <v>2024.22</v>
      </c>
      <c r="I90" s="24"/>
      <c r="J90" s="24"/>
      <c r="K90" s="31"/>
      <c r="L90" s="54"/>
    </row>
    <row r="91" spans="1:12" ht="14.1" hidden="1" customHeight="1" x14ac:dyDescent="0.25">
      <c r="A91" s="53"/>
      <c r="B91" s="141"/>
      <c r="C91" s="141"/>
      <c r="D91" s="141"/>
      <c r="E91" s="141"/>
      <c r="F91" s="141"/>
      <c r="G91" s="141"/>
      <c r="H91" s="141"/>
      <c r="I91" s="24"/>
      <c r="J91" s="25"/>
      <c r="K91" s="31"/>
      <c r="L91" s="54"/>
    </row>
    <row r="92" spans="1:12" ht="14.1" hidden="1" customHeight="1" x14ac:dyDescent="0.25">
      <c r="A92" s="53"/>
      <c r="B92" s="141"/>
      <c r="C92" s="141"/>
      <c r="D92" s="141"/>
      <c r="E92" s="141"/>
      <c r="F92" s="141"/>
      <c r="G92" s="141"/>
      <c r="H92" s="141"/>
      <c r="I92" s="24"/>
      <c r="J92" s="24"/>
      <c r="K92" s="31"/>
      <c r="L92" s="54"/>
    </row>
    <row r="93" spans="1:12" ht="14.1" hidden="1" customHeight="1" x14ac:dyDescent="0.25">
      <c r="A93" s="53"/>
      <c r="B93" s="141"/>
      <c r="C93" s="141"/>
      <c r="D93" s="141"/>
      <c r="E93" s="141"/>
      <c r="F93" s="141"/>
      <c r="G93" s="141"/>
      <c r="H93" s="141"/>
      <c r="I93" s="24"/>
      <c r="J93" s="24"/>
      <c r="K93" s="31"/>
      <c r="L93" s="54"/>
    </row>
    <row r="94" spans="1:12" ht="14.1" hidden="1" customHeight="1" x14ac:dyDescent="0.25">
      <c r="A94" s="53"/>
      <c r="B94" s="24"/>
      <c r="C94" s="24">
        <v>15.82</v>
      </c>
      <c r="D94" s="24">
        <v>15.82</v>
      </c>
      <c r="E94" s="24"/>
      <c r="F94" s="24"/>
      <c r="G94" s="24">
        <v>2.8814000000000002</v>
      </c>
      <c r="H94" s="24">
        <f>ROUND((C94-D94)*G94*12,2)</f>
        <v>0</v>
      </c>
      <c r="I94" s="24"/>
      <c r="J94" s="24"/>
      <c r="K94" s="31"/>
      <c r="L94" s="54"/>
    </row>
    <row r="95" spans="1:12" ht="14.1" hidden="1" customHeight="1" x14ac:dyDescent="0.25">
      <c r="A95" s="53"/>
      <c r="B95" s="141"/>
      <c r="C95" s="141"/>
      <c r="D95" s="141"/>
      <c r="E95" s="141"/>
      <c r="F95" s="141"/>
      <c r="G95" s="141"/>
      <c r="H95" s="141"/>
      <c r="I95" s="24"/>
      <c r="J95" s="24"/>
      <c r="K95" s="31"/>
      <c r="L95" s="54"/>
    </row>
    <row r="96" spans="1:12" ht="14.1" hidden="1" customHeight="1" x14ac:dyDescent="0.25">
      <c r="A96" s="53"/>
      <c r="B96" s="24"/>
      <c r="C96" s="24">
        <v>14.83</v>
      </c>
      <c r="D96" s="24">
        <v>14.83</v>
      </c>
      <c r="E96" s="24"/>
      <c r="F96" s="24"/>
      <c r="G96" s="24">
        <v>1.0749</v>
      </c>
      <c r="H96" s="24">
        <f>ROUND((C96-D96)*G96*12,2)</f>
        <v>0</v>
      </c>
      <c r="I96" s="24"/>
      <c r="J96" s="24"/>
      <c r="K96" s="31"/>
      <c r="L96" s="54"/>
    </row>
    <row r="97" spans="1:12" ht="14.1" hidden="1" customHeight="1" x14ac:dyDescent="0.25">
      <c r="A97" s="53"/>
      <c r="B97" s="141"/>
      <c r="C97" s="141"/>
      <c r="D97" s="141"/>
      <c r="E97" s="141"/>
      <c r="F97" s="141"/>
      <c r="G97" s="141"/>
      <c r="H97" s="141"/>
      <c r="I97" s="24"/>
      <c r="J97" s="24"/>
      <c r="K97" s="31"/>
      <c r="L97" s="54"/>
    </row>
    <row r="98" spans="1:12" ht="14.1" hidden="1" customHeight="1" x14ac:dyDescent="0.25">
      <c r="A98" s="53"/>
      <c r="B98" s="24"/>
      <c r="C98" s="24">
        <v>13.16</v>
      </c>
      <c r="D98" s="24">
        <v>10.82</v>
      </c>
      <c r="E98" s="24"/>
      <c r="F98" s="24"/>
      <c r="G98" s="24">
        <v>0.37390000000000001</v>
      </c>
      <c r="H98" s="24">
        <f>ROUND((C98-D98)*G98*12,2)</f>
        <v>10.5</v>
      </c>
      <c r="I98" s="24"/>
      <c r="J98" s="24"/>
      <c r="K98" s="31"/>
      <c r="L98" s="54"/>
    </row>
    <row r="99" spans="1:12" ht="14.1" hidden="1" customHeight="1" x14ac:dyDescent="0.25">
      <c r="A99" s="53"/>
      <c r="B99" s="141"/>
      <c r="C99" s="141"/>
      <c r="D99" s="141"/>
      <c r="E99" s="141"/>
      <c r="F99" s="141"/>
      <c r="G99" s="141"/>
      <c r="H99" s="141"/>
      <c r="I99" s="24"/>
      <c r="J99" s="24"/>
      <c r="K99" s="31"/>
      <c r="L99" s="54"/>
    </row>
    <row r="100" spans="1:12" ht="14.1" hidden="1" customHeight="1" x14ac:dyDescent="0.25">
      <c r="A100" s="53"/>
      <c r="B100" s="141"/>
      <c r="C100" s="141"/>
      <c r="D100" s="141"/>
      <c r="E100" s="141"/>
      <c r="F100" s="141"/>
      <c r="G100" s="141"/>
      <c r="H100" s="141"/>
      <c r="I100" s="24"/>
      <c r="J100" s="24"/>
      <c r="K100" s="31"/>
      <c r="L100" s="54"/>
    </row>
    <row r="101" spans="1:12" ht="14.1" hidden="1" customHeight="1" x14ac:dyDescent="0.25">
      <c r="A101" s="53"/>
      <c r="B101" s="24"/>
      <c r="C101" s="24">
        <v>5.0599999999999996</v>
      </c>
      <c r="D101" s="24">
        <v>5.0599999999999996</v>
      </c>
      <c r="E101" s="24"/>
      <c r="F101" s="24"/>
      <c r="G101" s="24">
        <v>0.10879999999999999</v>
      </c>
      <c r="H101" s="24">
        <f>ROUND((C101-D101)*G101*12,2)</f>
        <v>0</v>
      </c>
      <c r="I101" s="24"/>
      <c r="J101" s="24"/>
      <c r="K101" s="31"/>
      <c r="L101" s="54"/>
    </row>
    <row r="102" spans="1:12" ht="14.1" hidden="1" customHeight="1" x14ac:dyDescent="0.25">
      <c r="A102" s="53"/>
      <c r="B102" s="141"/>
      <c r="C102" s="141"/>
      <c r="D102" s="141"/>
      <c r="E102" s="141"/>
      <c r="F102" s="141"/>
      <c r="G102" s="141"/>
      <c r="H102" s="141"/>
      <c r="I102" s="24"/>
      <c r="J102" s="24"/>
      <c r="K102" s="31"/>
      <c r="L102" s="54"/>
    </row>
    <row r="103" spans="1:12" ht="14.1" hidden="1" customHeight="1" x14ac:dyDescent="0.25">
      <c r="A103" s="53"/>
      <c r="B103" s="141"/>
      <c r="C103" s="141"/>
      <c r="D103" s="141"/>
      <c r="E103" s="141"/>
      <c r="F103" s="141"/>
      <c r="G103" s="141"/>
      <c r="H103" s="141"/>
      <c r="I103" s="24"/>
      <c r="J103" s="24"/>
      <c r="K103" s="31"/>
      <c r="L103" s="54"/>
    </row>
    <row r="104" spans="1:12" ht="14.1" hidden="1" customHeight="1" x14ac:dyDescent="0.25">
      <c r="A104" s="53"/>
      <c r="B104" s="24"/>
      <c r="C104" s="24">
        <v>13.94</v>
      </c>
      <c r="D104" s="24">
        <v>13.94</v>
      </c>
      <c r="E104" s="24"/>
      <c r="F104" s="24"/>
      <c r="G104" s="24">
        <v>0.1177</v>
      </c>
      <c r="H104" s="24">
        <f>ROUND((C104-D104)*G104*12,2)</f>
        <v>0</v>
      </c>
      <c r="I104" s="24"/>
      <c r="J104" s="24"/>
      <c r="K104" s="31"/>
      <c r="L104" s="54"/>
    </row>
    <row r="105" spans="1:12" ht="14.1" hidden="1" customHeight="1" x14ac:dyDescent="0.25">
      <c r="A105" s="53"/>
      <c r="B105" s="141"/>
      <c r="C105" s="141"/>
      <c r="D105" s="141"/>
      <c r="E105" s="141"/>
      <c r="F105" s="141"/>
      <c r="G105" s="141"/>
      <c r="H105" s="141"/>
      <c r="I105" s="24"/>
      <c r="J105" s="24"/>
      <c r="K105" s="31"/>
      <c r="L105" s="54"/>
    </row>
    <row r="106" spans="1:12" ht="14.1" hidden="1" customHeight="1" x14ac:dyDescent="0.25">
      <c r="A106" s="53"/>
      <c r="B106" s="24"/>
      <c r="C106" s="24">
        <v>4.17</v>
      </c>
      <c r="D106" s="24">
        <v>4.17</v>
      </c>
      <c r="E106" s="24"/>
      <c r="F106" s="24"/>
      <c r="G106" s="24">
        <v>0.10589999999999999</v>
      </c>
      <c r="H106" s="24">
        <f>ROUND((C106-D106)*G106*12,2)</f>
        <v>0</v>
      </c>
      <c r="I106" s="24"/>
      <c r="J106" s="24"/>
      <c r="K106" s="31"/>
      <c r="L106" s="54"/>
    </row>
    <row r="107" spans="1:12" ht="14.1" hidden="1" customHeight="1" x14ac:dyDescent="0.25">
      <c r="A107" s="53"/>
      <c r="B107" s="141"/>
      <c r="C107" s="141"/>
      <c r="D107" s="141"/>
      <c r="E107" s="141"/>
      <c r="F107" s="141"/>
      <c r="G107" s="141"/>
      <c r="H107" s="141"/>
      <c r="I107" s="24"/>
      <c r="J107" s="24"/>
      <c r="K107" s="31"/>
      <c r="L107" s="54"/>
    </row>
    <row r="108" spans="1:12" ht="14.1" hidden="1" customHeight="1" x14ac:dyDescent="0.25">
      <c r="A108" s="53"/>
      <c r="B108" s="24"/>
      <c r="C108" s="24">
        <v>13.77</v>
      </c>
      <c r="D108" s="24">
        <v>13.77</v>
      </c>
      <c r="E108" s="24"/>
      <c r="F108" s="24"/>
      <c r="G108" s="24">
        <v>0.1051</v>
      </c>
      <c r="H108" s="24">
        <f>ROUND((C108-D108)*G108*12,2)</f>
        <v>0</v>
      </c>
      <c r="I108" s="24"/>
      <c r="J108" s="24"/>
      <c r="K108" s="31"/>
      <c r="L108" s="54"/>
    </row>
    <row r="109" spans="1:12" ht="14.1" hidden="1" customHeight="1" x14ac:dyDescent="0.25">
      <c r="A109" s="53"/>
      <c r="B109" s="141"/>
      <c r="C109" s="141"/>
      <c r="D109" s="141"/>
      <c r="E109" s="141"/>
      <c r="F109" s="141"/>
      <c r="G109" s="141"/>
      <c r="H109" s="141"/>
      <c r="I109" s="24"/>
      <c r="J109" s="24"/>
      <c r="K109" s="31"/>
      <c r="L109" s="54"/>
    </row>
    <row r="110" spans="1:12" ht="14.1" hidden="1" customHeight="1" x14ac:dyDescent="0.25">
      <c r="A110" s="53"/>
      <c r="B110" s="24"/>
      <c r="C110" s="24">
        <v>14.51</v>
      </c>
      <c r="D110" s="24">
        <v>12.4</v>
      </c>
      <c r="E110" s="24"/>
      <c r="F110" s="24"/>
      <c r="G110" s="24">
        <v>0.15609999999999999</v>
      </c>
      <c r="H110" s="24">
        <f>ROUND((C110-D110)*G110*12,2)</f>
        <v>3.95</v>
      </c>
      <c r="I110" s="24"/>
      <c r="J110" s="24"/>
      <c r="K110" s="31"/>
      <c r="L110" s="54"/>
    </row>
    <row r="111" spans="1:12" ht="14.1" hidden="1" customHeight="1" x14ac:dyDescent="0.25">
      <c r="A111" s="53"/>
      <c r="B111" s="141"/>
      <c r="C111" s="141"/>
      <c r="D111" s="141"/>
      <c r="E111" s="141"/>
      <c r="F111" s="141"/>
      <c r="G111" s="141"/>
      <c r="H111" s="141"/>
      <c r="I111" s="24"/>
      <c r="J111" s="24"/>
      <c r="K111" s="31"/>
      <c r="L111" s="54"/>
    </row>
    <row r="112" spans="1:12" ht="14.1" hidden="1" customHeight="1" x14ac:dyDescent="0.25">
      <c r="A112" s="53"/>
      <c r="B112" s="24"/>
      <c r="C112" s="24">
        <v>20.34</v>
      </c>
      <c r="D112" s="24">
        <v>14.26</v>
      </c>
      <c r="E112" s="24"/>
      <c r="F112" s="24"/>
      <c r="G112" s="24">
        <v>0.52310000000000001</v>
      </c>
      <c r="H112" s="24">
        <f>ROUND((C112-D112)*G112*12,2)</f>
        <v>38.17</v>
      </c>
      <c r="I112" s="24"/>
      <c r="J112" s="24"/>
      <c r="K112" s="31"/>
      <c r="L112" s="54"/>
    </row>
    <row r="113" spans="1:12" ht="14.1" hidden="1" customHeight="1" x14ac:dyDescent="0.25">
      <c r="A113" s="53"/>
      <c r="B113" s="141"/>
      <c r="C113" s="141"/>
      <c r="D113" s="141"/>
      <c r="E113" s="141"/>
      <c r="F113" s="141"/>
      <c r="G113" s="141"/>
      <c r="H113" s="141"/>
      <c r="I113" s="24"/>
      <c r="J113" s="24"/>
      <c r="K113" s="31"/>
      <c r="L113" s="54"/>
    </row>
    <row r="114" spans="1:12" ht="14.1" hidden="1" customHeight="1" x14ac:dyDescent="0.25">
      <c r="A114" s="53"/>
      <c r="B114" s="24"/>
      <c r="C114" s="24">
        <v>17.07</v>
      </c>
      <c r="D114" s="24">
        <v>14.26</v>
      </c>
      <c r="E114" s="24"/>
      <c r="F114" s="24"/>
      <c r="G114" s="24">
        <v>0.64290000000000003</v>
      </c>
      <c r="H114" s="24">
        <f>ROUND((C114-D114)*G114*12,2)</f>
        <v>21.68</v>
      </c>
      <c r="I114" s="24"/>
      <c r="J114" s="24"/>
      <c r="K114" s="31"/>
      <c r="L114" s="54"/>
    </row>
    <row r="115" spans="1:12" ht="14.1" hidden="1" customHeight="1" x14ac:dyDescent="0.25">
      <c r="A115" s="53"/>
      <c r="B115" s="141"/>
      <c r="C115" s="141"/>
      <c r="D115" s="141"/>
      <c r="E115" s="141"/>
      <c r="F115" s="141"/>
      <c r="G115" s="141"/>
      <c r="H115" s="141"/>
      <c r="I115" s="24"/>
      <c r="J115" s="24"/>
      <c r="K115" s="31"/>
      <c r="L115" s="54"/>
    </row>
    <row r="116" spans="1:12" ht="14.1" hidden="1" customHeight="1" x14ac:dyDescent="0.25">
      <c r="A116" s="53"/>
      <c r="B116" s="24"/>
      <c r="C116" s="24">
        <v>11.73</v>
      </c>
      <c r="D116" s="24">
        <v>11.73</v>
      </c>
      <c r="E116" s="24"/>
      <c r="F116" s="24"/>
      <c r="G116" s="24">
        <v>0.1211</v>
      </c>
      <c r="H116" s="24">
        <f>ROUND((C116-D116)*G116*12,2)</f>
        <v>0</v>
      </c>
      <c r="I116" s="24"/>
      <c r="J116" s="24"/>
      <c r="K116" s="31"/>
      <c r="L116" s="54"/>
    </row>
    <row r="117" spans="1:12" ht="14.1" hidden="1" customHeight="1" x14ac:dyDescent="0.25">
      <c r="A117" s="53"/>
      <c r="B117" s="141"/>
      <c r="C117" s="141"/>
      <c r="D117" s="141"/>
      <c r="E117" s="141"/>
      <c r="F117" s="141"/>
      <c r="G117" s="141"/>
      <c r="H117" s="141"/>
      <c r="I117" s="24"/>
      <c r="J117" s="24"/>
      <c r="K117" s="31"/>
      <c r="L117" s="54"/>
    </row>
    <row r="118" spans="1:12" ht="14.1" hidden="1" customHeight="1" x14ac:dyDescent="0.25">
      <c r="A118" s="53"/>
      <c r="B118" s="141"/>
      <c r="C118" s="141"/>
      <c r="D118" s="141"/>
      <c r="E118" s="141"/>
      <c r="F118" s="141"/>
      <c r="G118" s="141"/>
      <c r="H118" s="141"/>
      <c r="I118" s="24"/>
      <c r="J118" s="24"/>
      <c r="K118" s="31"/>
      <c r="L118" s="54"/>
    </row>
    <row r="119" spans="1:12" ht="14.1" hidden="1" customHeight="1" x14ac:dyDescent="0.25">
      <c r="A119" s="53"/>
      <c r="B119" s="24"/>
      <c r="C119" s="24">
        <v>20.39</v>
      </c>
      <c r="D119" s="24">
        <v>19.010000000000002</v>
      </c>
      <c r="E119" s="24"/>
      <c r="F119" s="24"/>
      <c r="G119" s="24">
        <v>0.15720000000000001</v>
      </c>
      <c r="H119" s="24">
        <f>ROUND((C119-D119)*G119*12,2)</f>
        <v>2.6</v>
      </c>
      <c r="I119" s="24"/>
      <c r="J119" s="24"/>
      <c r="K119" s="31"/>
      <c r="L119" s="54"/>
    </row>
    <row r="120" spans="1:12" ht="14.1" hidden="1" customHeight="1" x14ac:dyDescent="0.25">
      <c r="A120" s="53"/>
      <c r="B120" s="141"/>
      <c r="C120" s="141"/>
      <c r="D120" s="141"/>
      <c r="E120" s="141"/>
      <c r="F120" s="141"/>
      <c r="G120" s="141"/>
      <c r="H120" s="141"/>
      <c r="I120" s="24"/>
      <c r="J120" s="24"/>
      <c r="K120" s="31"/>
      <c r="L120" s="54"/>
    </row>
    <row r="121" spans="1:12" ht="14.1" hidden="1" customHeight="1" x14ac:dyDescent="0.25">
      <c r="A121" s="53"/>
      <c r="B121" s="24"/>
      <c r="C121" s="24">
        <v>21.92</v>
      </c>
      <c r="D121" s="24">
        <v>15.84</v>
      </c>
      <c r="E121" s="24"/>
      <c r="F121" s="24"/>
      <c r="G121" s="24">
        <v>5.57E-2</v>
      </c>
      <c r="H121" s="24">
        <f>ROUND((C121-D121)*G121*12,2)</f>
        <v>4.0599999999999996</v>
      </c>
      <c r="I121" s="24"/>
      <c r="J121" s="24"/>
      <c r="K121" s="31"/>
      <c r="L121" s="54"/>
    </row>
    <row r="122" spans="1:12" ht="14.1" hidden="1" customHeight="1" x14ac:dyDescent="0.25">
      <c r="A122" s="53"/>
      <c r="B122" s="141"/>
      <c r="C122" s="141"/>
      <c r="D122" s="141"/>
      <c r="E122" s="141"/>
      <c r="F122" s="141"/>
      <c r="G122" s="141"/>
      <c r="H122" s="141"/>
      <c r="I122" s="24"/>
      <c r="J122" s="24"/>
      <c r="K122" s="31"/>
      <c r="L122" s="54"/>
    </row>
    <row r="123" spans="1:12" ht="14.1" hidden="1" customHeight="1" x14ac:dyDescent="0.25">
      <c r="A123" s="53"/>
      <c r="B123" s="141"/>
      <c r="C123" s="141"/>
      <c r="D123" s="141"/>
      <c r="E123" s="141"/>
      <c r="F123" s="141"/>
      <c r="G123" s="141"/>
      <c r="H123" s="141"/>
      <c r="I123" s="24"/>
      <c r="J123" s="24"/>
      <c r="K123" s="31"/>
      <c r="L123" s="54"/>
    </row>
    <row r="124" spans="1:12" ht="14.1" hidden="1" customHeight="1" x14ac:dyDescent="0.25">
      <c r="A124" s="53"/>
      <c r="B124" s="24"/>
      <c r="C124" s="24">
        <v>22.61</v>
      </c>
      <c r="D124" s="24">
        <v>14.26</v>
      </c>
      <c r="E124" s="24"/>
      <c r="F124" s="24"/>
      <c r="G124" s="24">
        <v>9.9299999999999999E-2</v>
      </c>
      <c r="H124" s="24">
        <f>ROUND((C124-D124)*G124*12,2)</f>
        <v>9.9499999999999993</v>
      </c>
      <c r="I124" s="24"/>
      <c r="J124" s="24"/>
      <c r="K124" s="31"/>
      <c r="L124" s="54"/>
    </row>
    <row r="125" spans="1:12" ht="14.1" hidden="1" customHeight="1" x14ac:dyDescent="0.25">
      <c r="A125" s="53"/>
      <c r="B125" s="141"/>
      <c r="C125" s="141"/>
      <c r="D125" s="141"/>
      <c r="E125" s="141"/>
      <c r="F125" s="141"/>
      <c r="G125" s="141"/>
      <c r="H125" s="141"/>
      <c r="I125" s="24"/>
      <c r="J125" s="24"/>
      <c r="K125" s="31"/>
      <c r="L125" s="54"/>
    </row>
    <row r="126" spans="1:12" ht="14.1" hidden="1" customHeight="1" x14ac:dyDescent="0.25">
      <c r="A126" s="53"/>
      <c r="B126" s="24"/>
      <c r="C126" s="24">
        <v>22.54</v>
      </c>
      <c r="D126" s="24">
        <v>14.26</v>
      </c>
      <c r="E126" s="24"/>
      <c r="F126" s="24"/>
      <c r="G126" s="24">
        <v>9.1800000000000007E-2</v>
      </c>
      <c r="H126" s="24">
        <f>ROUND((C126-D126)*G126*12,2)</f>
        <v>9.1199999999999992</v>
      </c>
      <c r="I126" s="24"/>
      <c r="J126" s="24"/>
      <c r="K126" s="31"/>
      <c r="L126" s="54"/>
    </row>
    <row r="127" spans="1:12" ht="14.1" hidden="1" customHeight="1" x14ac:dyDescent="0.25">
      <c r="A127" s="53"/>
      <c r="B127" s="141"/>
      <c r="C127" s="141"/>
      <c r="D127" s="141"/>
      <c r="E127" s="141"/>
      <c r="F127" s="141"/>
      <c r="G127" s="141"/>
      <c r="H127" s="141"/>
      <c r="I127" s="24"/>
      <c r="J127" s="24"/>
      <c r="K127" s="31"/>
      <c r="L127" s="54"/>
    </row>
    <row r="128" spans="1:12" ht="14.1" hidden="1" customHeight="1" x14ac:dyDescent="0.25">
      <c r="A128" s="53"/>
      <c r="B128" s="141"/>
      <c r="C128" s="141"/>
      <c r="D128" s="141"/>
      <c r="E128" s="141"/>
      <c r="F128" s="141"/>
      <c r="G128" s="141"/>
      <c r="H128" s="141"/>
      <c r="I128" s="24"/>
      <c r="J128" s="24"/>
      <c r="K128" s="31"/>
      <c r="L128" s="54"/>
    </row>
    <row r="129" spans="1:12" ht="14.1" hidden="1" customHeight="1" x14ac:dyDescent="0.25">
      <c r="A129" s="53"/>
      <c r="B129" s="24"/>
      <c r="C129" s="24">
        <v>48.68</v>
      </c>
      <c r="D129" s="24">
        <v>9.41</v>
      </c>
      <c r="E129" s="24"/>
      <c r="F129" s="24"/>
      <c r="G129" s="24">
        <v>2.1215999999999999</v>
      </c>
      <c r="H129" s="24">
        <f>ROUND((C129-D129)*G129*12,2)</f>
        <v>999.78</v>
      </c>
      <c r="I129" s="24"/>
      <c r="J129" s="24"/>
      <c r="K129" s="31"/>
      <c r="L129" s="54"/>
    </row>
    <row r="130" spans="1:12" ht="14.1" hidden="1" customHeight="1" x14ac:dyDescent="0.25">
      <c r="A130" s="53"/>
      <c r="B130" s="141"/>
      <c r="C130" s="141"/>
      <c r="D130" s="141"/>
      <c r="E130" s="141"/>
      <c r="F130" s="141"/>
      <c r="G130" s="141"/>
      <c r="H130" s="141"/>
      <c r="I130" s="24"/>
      <c r="J130" s="24"/>
      <c r="K130" s="31"/>
      <c r="L130" s="54"/>
    </row>
    <row r="131" spans="1:12" ht="14.1" hidden="1" customHeight="1" x14ac:dyDescent="0.25">
      <c r="A131" s="53"/>
      <c r="B131" s="24"/>
      <c r="C131" s="24">
        <v>48.72</v>
      </c>
      <c r="D131" s="24">
        <v>9.41</v>
      </c>
      <c r="E131" s="24"/>
      <c r="F131" s="24"/>
      <c r="G131" s="24">
        <v>0.79300000000000004</v>
      </c>
      <c r="H131" s="24">
        <f>ROUND((C131-D131)*G131*12,2)</f>
        <v>374.07</v>
      </c>
      <c r="I131" s="24"/>
      <c r="J131" s="24"/>
      <c r="K131" s="31"/>
      <c r="L131" s="54"/>
    </row>
    <row r="132" spans="1:12" ht="14.1" hidden="1" customHeight="1" x14ac:dyDescent="0.25">
      <c r="A132" s="53"/>
      <c r="B132" s="141"/>
      <c r="C132" s="141"/>
      <c r="D132" s="141"/>
      <c r="E132" s="141"/>
      <c r="F132" s="141"/>
      <c r="G132" s="141"/>
      <c r="H132" s="141"/>
      <c r="I132" s="24"/>
      <c r="J132" s="24"/>
      <c r="K132" s="31"/>
      <c r="L132" s="54"/>
    </row>
    <row r="133" spans="1:12" ht="14.1" hidden="1" customHeight="1" x14ac:dyDescent="0.25">
      <c r="A133" s="53"/>
      <c r="B133" s="24"/>
      <c r="C133" s="24">
        <v>1.3</v>
      </c>
      <c r="D133" s="24">
        <v>1.3</v>
      </c>
      <c r="E133" s="24"/>
      <c r="F133" s="24"/>
      <c r="G133" s="24">
        <v>0.1007</v>
      </c>
      <c r="H133" s="24">
        <f>ROUND((C133-D133)*G133*12,2)</f>
        <v>0</v>
      </c>
      <c r="I133" s="24"/>
      <c r="J133" s="24"/>
      <c r="K133" s="31"/>
      <c r="L133" s="54"/>
    </row>
    <row r="134" spans="1:12" ht="14.1" hidden="1" customHeight="1" x14ac:dyDescent="0.25">
      <c r="A134" s="53"/>
      <c r="B134" s="141"/>
      <c r="C134" s="141"/>
      <c r="D134" s="141"/>
      <c r="E134" s="141"/>
      <c r="F134" s="141"/>
      <c r="G134" s="141"/>
      <c r="H134" s="141"/>
      <c r="I134" s="24"/>
      <c r="J134" s="24"/>
      <c r="K134" s="31"/>
      <c r="L134" s="54"/>
    </row>
    <row r="135" spans="1:12" ht="14.1" hidden="1" customHeight="1" x14ac:dyDescent="0.25">
      <c r="A135" s="53"/>
      <c r="B135" s="24"/>
      <c r="C135" s="24">
        <v>1.26</v>
      </c>
      <c r="D135" s="24">
        <v>1.26</v>
      </c>
      <c r="E135" s="24"/>
      <c r="F135" s="24"/>
      <c r="G135" s="24">
        <v>0.1055</v>
      </c>
      <c r="H135" s="24">
        <f>ROUND((C135-D135)*G135*12,2)</f>
        <v>0</v>
      </c>
      <c r="I135" s="24"/>
      <c r="J135" s="24"/>
      <c r="K135" s="31"/>
      <c r="L135" s="54"/>
    </row>
    <row r="136" spans="1:12" ht="14.1" hidden="1" customHeight="1" thickBot="1" x14ac:dyDescent="0.3">
      <c r="A136" s="41"/>
      <c r="B136" s="45"/>
      <c r="C136" s="45"/>
      <c r="D136" s="45"/>
      <c r="E136" s="45"/>
      <c r="F136" s="45"/>
      <c r="G136" s="45"/>
      <c r="H136" s="43">
        <f>H72+H74+H76+H78+H80+H82+H84+H86+H88+H90+H94+H96+H98+H101+H104+H106+H108+H110+H112+H114+H116+H119+H121+H124+H126+H129+H131+H133+H135</f>
        <v>5356.0399999999991</v>
      </c>
      <c r="I136" s="43"/>
      <c r="J136" s="44">
        <v>6751.17</v>
      </c>
      <c r="K136" s="45"/>
      <c r="L136" s="46">
        <v>0</v>
      </c>
    </row>
    <row r="137" spans="1:12" ht="14.1" hidden="1" customHeight="1" x14ac:dyDescent="0.25">
      <c r="A137" s="55"/>
      <c r="B137" s="55"/>
      <c r="C137" s="55"/>
      <c r="D137" s="55"/>
      <c r="E137" s="55"/>
      <c r="F137" s="55"/>
      <c r="G137" s="55"/>
      <c r="H137" s="56"/>
      <c r="I137" s="56"/>
      <c r="J137" s="57"/>
      <c r="K137" s="55"/>
      <c r="L137" s="37"/>
    </row>
    <row r="138" spans="1:12" ht="14.1" hidden="1" customHeight="1" thickBot="1" x14ac:dyDescent="0.3">
      <c r="A138" s="59"/>
      <c r="B138" s="149"/>
      <c r="C138" s="149"/>
      <c r="D138" s="149"/>
      <c r="E138" s="149"/>
      <c r="F138" s="149"/>
      <c r="G138" s="149"/>
      <c r="H138" s="149"/>
      <c r="I138" s="61"/>
      <c r="J138" s="61"/>
      <c r="K138" s="59"/>
      <c r="L138" s="61"/>
    </row>
    <row r="139" spans="1:12" ht="14.1" hidden="1" customHeight="1" x14ac:dyDescent="0.25">
      <c r="A139" s="52" t="s">
        <v>55</v>
      </c>
      <c r="B139" s="143"/>
      <c r="C139" s="143"/>
      <c r="D139" s="143"/>
      <c r="E139" s="143"/>
      <c r="F139" s="143"/>
      <c r="G139" s="143"/>
      <c r="H139" s="143"/>
      <c r="I139" s="38"/>
      <c r="J139" s="38"/>
      <c r="K139" s="39"/>
      <c r="L139" s="40"/>
    </row>
    <row r="140" spans="1:12" ht="14.1" hidden="1" customHeight="1" x14ac:dyDescent="0.25">
      <c r="A140" s="53"/>
      <c r="B140" s="141"/>
      <c r="C140" s="141"/>
      <c r="D140" s="141"/>
      <c r="E140" s="141"/>
      <c r="F140" s="141"/>
      <c r="G140" s="141"/>
      <c r="H140" s="141"/>
      <c r="I140" s="24"/>
      <c r="J140" s="24"/>
      <c r="K140" s="31"/>
      <c r="L140" s="54"/>
    </row>
    <row r="141" spans="1:12" ht="14.1" hidden="1" customHeight="1" x14ac:dyDescent="0.25">
      <c r="A141" s="53"/>
      <c r="B141" s="24"/>
      <c r="C141" s="24">
        <v>195.73</v>
      </c>
      <c r="D141" s="24">
        <v>107.82</v>
      </c>
      <c r="E141" s="24"/>
      <c r="F141" s="24"/>
      <c r="G141" s="24">
        <v>0.79869999999999997</v>
      </c>
      <c r="H141" s="24">
        <f>ROUND((C141-D141)*G141*12,2)</f>
        <v>842.56</v>
      </c>
      <c r="I141" s="24"/>
      <c r="J141" s="24"/>
      <c r="K141" s="32" t="s">
        <v>56</v>
      </c>
      <c r="L141" s="54"/>
    </row>
    <row r="142" spans="1:12" ht="14.1" hidden="1" customHeight="1" x14ac:dyDescent="0.25">
      <c r="A142" s="53"/>
      <c r="B142" s="141"/>
      <c r="C142" s="141"/>
      <c r="D142" s="141"/>
      <c r="E142" s="141"/>
      <c r="F142" s="141"/>
      <c r="G142" s="141"/>
      <c r="H142" s="141"/>
      <c r="I142" s="24"/>
      <c r="J142" s="24"/>
      <c r="K142" s="32"/>
      <c r="L142" s="54"/>
    </row>
    <row r="143" spans="1:12" ht="14.1" hidden="1" customHeight="1" x14ac:dyDescent="0.25">
      <c r="A143" s="53"/>
      <c r="B143" s="24"/>
      <c r="C143" s="24">
        <v>175.52</v>
      </c>
      <c r="D143" s="24">
        <v>107.82</v>
      </c>
      <c r="E143" s="24"/>
      <c r="F143" s="24"/>
      <c r="G143" s="24">
        <v>1.0557000000000001</v>
      </c>
      <c r="H143" s="24">
        <f>ROUND((C143-D143)*G143*12,2)</f>
        <v>857.65</v>
      </c>
      <c r="I143" s="24"/>
      <c r="J143" s="24"/>
      <c r="K143" s="32" t="s">
        <v>57</v>
      </c>
      <c r="L143" s="54"/>
    </row>
    <row r="144" spans="1:12" ht="14.1" hidden="1" customHeight="1" x14ac:dyDescent="0.25">
      <c r="A144" s="53"/>
      <c r="B144" s="141"/>
      <c r="C144" s="141"/>
      <c r="D144" s="141"/>
      <c r="E144" s="141"/>
      <c r="F144" s="141"/>
      <c r="G144" s="141"/>
      <c r="H144" s="141"/>
      <c r="I144" s="24"/>
      <c r="J144" s="24"/>
      <c r="K144" s="32"/>
      <c r="L144" s="54"/>
    </row>
    <row r="145" spans="1:12" ht="14.1" hidden="1" customHeight="1" x14ac:dyDescent="0.25">
      <c r="A145" s="53"/>
      <c r="B145" s="24"/>
      <c r="C145" s="24">
        <v>207.1</v>
      </c>
      <c r="D145" s="24">
        <v>107.82</v>
      </c>
      <c r="E145" s="24"/>
      <c r="F145" s="24"/>
      <c r="G145" s="24">
        <v>0.92149999999999999</v>
      </c>
      <c r="H145" s="24">
        <f>ROUND((C145-D145)*G145*12,2)</f>
        <v>1097.8399999999999</v>
      </c>
      <c r="I145" s="24"/>
      <c r="J145" s="24"/>
      <c r="K145" s="32" t="s">
        <v>58</v>
      </c>
      <c r="L145" s="54"/>
    </row>
    <row r="146" spans="1:12" ht="14.1" hidden="1" customHeight="1" x14ac:dyDescent="0.25">
      <c r="A146" s="53"/>
      <c r="B146" s="141"/>
      <c r="C146" s="141"/>
      <c r="D146" s="141"/>
      <c r="E146" s="141"/>
      <c r="F146" s="141"/>
      <c r="G146" s="141"/>
      <c r="H146" s="141"/>
      <c r="I146" s="24"/>
      <c r="J146" s="24"/>
      <c r="K146" s="32"/>
      <c r="L146" s="54"/>
    </row>
    <row r="147" spans="1:12" ht="14.1" hidden="1" customHeight="1" x14ac:dyDescent="0.25">
      <c r="A147" s="53"/>
      <c r="B147" s="24"/>
      <c r="C147" s="24">
        <v>104.92</v>
      </c>
      <c r="D147" s="24">
        <v>58.42</v>
      </c>
      <c r="E147" s="24"/>
      <c r="F147" s="24"/>
      <c r="G147" s="24">
        <v>1.2824</v>
      </c>
      <c r="H147" s="24">
        <f>ROUND((C147-D147)*G147*12,2)</f>
        <v>715.58</v>
      </c>
      <c r="I147" s="24"/>
      <c r="J147" s="24"/>
      <c r="K147" s="32" t="s">
        <v>59</v>
      </c>
      <c r="L147" s="54"/>
    </row>
    <row r="148" spans="1:12" ht="14.1" hidden="1" customHeight="1" x14ac:dyDescent="0.25">
      <c r="A148" s="53"/>
      <c r="B148" s="141"/>
      <c r="C148" s="141"/>
      <c r="D148" s="141"/>
      <c r="E148" s="141"/>
      <c r="F148" s="141"/>
      <c r="G148" s="141"/>
      <c r="H148" s="141"/>
      <c r="I148" s="24"/>
      <c r="J148" s="24"/>
      <c r="K148" s="32"/>
      <c r="L148" s="54"/>
    </row>
    <row r="149" spans="1:12" ht="14.1" hidden="1" customHeight="1" x14ac:dyDescent="0.25">
      <c r="A149" s="53"/>
      <c r="B149" s="24"/>
      <c r="C149" s="24">
        <v>93.54</v>
      </c>
      <c r="D149" s="24">
        <v>55.51</v>
      </c>
      <c r="E149" s="24"/>
      <c r="F149" s="24"/>
      <c r="G149" s="24">
        <v>2.1132</v>
      </c>
      <c r="H149" s="24">
        <f>ROUND((C149-D149)*G149*12,2)</f>
        <v>964.38</v>
      </c>
      <c r="I149" s="24"/>
      <c r="J149" s="24"/>
      <c r="K149" s="32" t="s">
        <v>60</v>
      </c>
      <c r="L149" s="54"/>
    </row>
    <row r="150" spans="1:12" ht="14.1" hidden="1" customHeight="1" x14ac:dyDescent="0.25">
      <c r="A150" s="53"/>
      <c r="B150" s="141"/>
      <c r="C150" s="141"/>
      <c r="D150" s="141"/>
      <c r="E150" s="141"/>
      <c r="F150" s="141"/>
      <c r="G150" s="141"/>
      <c r="H150" s="141"/>
      <c r="I150" s="24"/>
      <c r="J150" s="24"/>
      <c r="K150" s="32"/>
      <c r="L150" s="54"/>
    </row>
    <row r="151" spans="1:12" ht="14.1" hidden="1" customHeight="1" x14ac:dyDescent="0.25">
      <c r="A151" s="53"/>
      <c r="B151" s="24"/>
      <c r="C151" s="24">
        <v>82.68</v>
      </c>
      <c r="D151" s="24">
        <v>82.68</v>
      </c>
      <c r="E151" s="24"/>
      <c r="F151" s="24"/>
      <c r="G151" s="24">
        <v>2.6227999999999998</v>
      </c>
      <c r="H151" s="24">
        <f>ROUND((C151-D151)*G151*12,2)</f>
        <v>0</v>
      </c>
      <c r="I151" s="24"/>
      <c r="J151" s="24"/>
      <c r="K151" s="32" t="s">
        <v>61</v>
      </c>
      <c r="L151" s="54"/>
    </row>
    <row r="152" spans="1:12" ht="14.1" hidden="1" customHeight="1" x14ac:dyDescent="0.25">
      <c r="A152" s="53"/>
      <c r="B152" s="141"/>
      <c r="C152" s="141"/>
      <c r="D152" s="141"/>
      <c r="E152" s="141"/>
      <c r="F152" s="141"/>
      <c r="G152" s="141"/>
      <c r="H152" s="141"/>
      <c r="I152" s="24"/>
      <c r="J152" s="24"/>
      <c r="K152" s="32"/>
      <c r="L152" s="54"/>
    </row>
    <row r="153" spans="1:12" ht="14.1" hidden="1" customHeight="1" x14ac:dyDescent="0.25">
      <c r="A153" s="53"/>
      <c r="B153" s="141"/>
      <c r="C153" s="141"/>
      <c r="D153" s="141"/>
      <c r="E153" s="141"/>
      <c r="F153" s="141"/>
      <c r="G153" s="141"/>
      <c r="H153" s="141"/>
      <c r="I153" s="24"/>
      <c r="J153" s="24"/>
      <c r="K153" s="32"/>
      <c r="L153" s="54"/>
    </row>
    <row r="154" spans="1:12" ht="14.1" hidden="1" customHeight="1" x14ac:dyDescent="0.25">
      <c r="A154" s="53"/>
      <c r="B154" s="24"/>
      <c r="C154" s="24">
        <v>135.93</v>
      </c>
      <c r="D154" s="24">
        <v>120.06</v>
      </c>
      <c r="E154" s="24"/>
      <c r="F154" s="24"/>
      <c r="G154" s="24">
        <v>3.0983999999999998</v>
      </c>
      <c r="H154" s="24">
        <f>ROUND((C154-D154)*G154*12,2)</f>
        <v>590.05999999999995</v>
      </c>
      <c r="I154" s="24"/>
      <c r="J154" s="24"/>
      <c r="K154" s="32" t="s">
        <v>62</v>
      </c>
      <c r="L154" s="54"/>
    </row>
    <row r="155" spans="1:12" ht="14.1" hidden="1" customHeight="1" x14ac:dyDescent="0.25">
      <c r="A155" s="53"/>
      <c r="B155" s="141"/>
      <c r="C155" s="141"/>
      <c r="D155" s="141"/>
      <c r="E155" s="141"/>
      <c r="F155" s="141"/>
      <c r="G155" s="141"/>
      <c r="H155" s="141"/>
      <c r="I155" s="24"/>
      <c r="J155" s="24"/>
      <c r="K155" s="32"/>
      <c r="L155" s="54"/>
    </row>
    <row r="156" spans="1:12" ht="14.1" hidden="1" customHeight="1" x14ac:dyDescent="0.25">
      <c r="A156" s="53"/>
      <c r="B156" s="24"/>
      <c r="C156" s="24">
        <v>138.97</v>
      </c>
      <c r="D156" s="24">
        <v>120.06</v>
      </c>
      <c r="E156" s="24"/>
      <c r="F156" s="24"/>
      <c r="G156" s="24">
        <v>2.9076</v>
      </c>
      <c r="H156" s="24">
        <f>ROUND((C156-D156)*G156*12,2)</f>
        <v>659.79</v>
      </c>
      <c r="I156" s="24"/>
      <c r="J156" s="24"/>
      <c r="K156" s="32" t="s">
        <v>63</v>
      </c>
      <c r="L156" s="54"/>
    </row>
    <row r="157" spans="1:12" ht="14.1" hidden="1" customHeight="1" x14ac:dyDescent="0.25">
      <c r="A157" s="53"/>
      <c r="B157" s="141"/>
      <c r="C157" s="141"/>
      <c r="D157" s="141"/>
      <c r="E157" s="141"/>
      <c r="F157" s="141"/>
      <c r="G157" s="141"/>
      <c r="H157" s="141"/>
      <c r="I157" s="24"/>
      <c r="J157" s="24"/>
      <c r="K157" s="32"/>
      <c r="L157" s="54"/>
    </row>
    <row r="158" spans="1:12" ht="14.1" hidden="1" customHeight="1" x14ac:dyDescent="0.25">
      <c r="A158" s="53"/>
      <c r="B158" s="24"/>
      <c r="C158" s="24">
        <v>191.51</v>
      </c>
      <c r="D158" s="24">
        <v>118.39</v>
      </c>
      <c r="E158" s="24"/>
      <c r="F158" s="24"/>
      <c r="G158" s="24">
        <v>0.93230000000000002</v>
      </c>
      <c r="H158" s="24">
        <f>ROUND((C158-D158)*G158*12,2)</f>
        <v>818.04</v>
      </c>
      <c r="I158" s="24"/>
      <c r="J158" s="24"/>
      <c r="K158" s="32" t="s">
        <v>64</v>
      </c>
      <c r="L158" s="69"/>
    </row>
    <row r="159" spans="1:12" ht="14.1" hidden="1" customHeight="1" thickBot="1" x14ac:dyDescent="0.3">
      <c r="A159" s="41"/>
      <c r="B159" s="42"/>
      <c r="C159" s="42"/>
      <c r="D159" s="42"/>
      <c r="E159" s="42"/>
      <c r="F159" s="42"/>
      <c r="G159" s="42"/>
      <c r="H159" s="43">
        <f>H141+H143+H145+H147+H149+H151+H154+H156+H158</f>
        <v>6545.9</v>
      </c>
      <c r="I159" s="43"/>
      <c r="J159" s="44">
        <v>7016.65</v>
      </c>
      <c r="K159" s="45"/>
      <c r="L159" s="46">
        <v>0</v>
      </c>
    </row>
    <row r="160" spans="1:12" ht="14.1" hidden="1" customHeight="1" x14ac:dyDescent="0.25">
      <c r="A160" s="55"/>
      <c r="B160" s="37"/>
      <c r="C160" s="37"/>
      <c r="D160" s="37"/>
      <c r="E160" s="37"/>
      <c r="F160" s="37"/>
      <c r="G160" s="37"/>
      <c r="H160" s="56"/>
      <c r="I160" s="56"/>
      <c r="J160" s="57"/>
      <c r="K160" s="55"/>
      <c r="L160" s="37"/>
    </row>
    <row r="161" spans="1:12" ht="14.1" hidden="1" customHeight="1" thickBot="1" x14ac:dyDescent="0.3">
      <c r="A161" s="59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61"/>
    </row>
    <row r="162" spans="1:12" ht="14.1" hidden="1" customHeight="1" x14ac:dyDescent="0.25">
      <c r="A162" s="70" t="s">
        <v>65</v>
      </c>
      <c r="B162" s="143"/>
      <c r="C162" s="143"/>
      <c r="D162" s="143"/>
      <c r="E162" s="143"/>
      <c r="F162" s="143"/>
      <c r="G162" s="143"/>
      <c r="H162" s="143"/>
      <c r="I162" s="38"/>
      <c r="J162" s="38"/>
      <c r="K162" s="38"/>
      <c r="L162" s="40"/>
    </row>
    <row r="163" spans="1:12" ht="14.1" hidden="1" customHeight="1" x14ac:dyDescent="0.25">
      <c r="A163" s="53" t="s">
        <v>66</v>
      </c>
      <c r="B163" s="141"/>
      <c r="C163" s="141"/>
      <c r="D163" s="141"/>
      <c r="E163" s="141"/>
      <c r="F163" s="141"/>
      <c r="G163" s="141"/>
      <c r="H163" s="141"/>
      <c r="I163" s="24"/>
      <c r="J163" s="24"/>
      <c r="K163" s="24"/>
      <c r="L163" s="54"/>
    </row>
    <row r="164" spans="1:12" ht="14.1" hidden="1" customHeight="1" x14ac:dyDescent="0.25">
      <c r="A164" s="53"/>
      <c r="B164" s="24"/>
      <c r="C164" s="24">
        <v>15.7</v>
      </c>
      <c r="D164" s="24">
        <v>14.01</v>
      </c>
      <c r="E164" s="24"/>
      <c r="F164" s="24"/>
      <c r="G164" s="24">
        <v>11.3</v>
      </c>
      <c r="H164" s="24">
        <f>ROUND((C164-D164)*G164*12,2)</f>
        <v>229.16</v>
      </c>
      <c r="I164" s="24"/>
      <c r="J164" s="24"/>
      <c r="K164" s="24"/>
      <c r="L164" s="54"/>
    </row>
    <row r="165" spans="1:12" ht="14.1" hidden="1" customHeight="1" x14ac:dyDescent="0.25">
      <c r="A165" s="53"/>
      <c r="B165" s="141"/>
      <c r="C165" s="141"/>
      <c r="D165" s="141"/>
      <c r="E165" s="141"/>
      <c r="F165" s="141"/>
      <c r="G165" s="141"/>
      <c r="H165" s="141"/>
      <c r="I165" s="24"/>
      <c r="J165" s="24"/>
      <c r="K165" s="24"/>
      <c r="L165" s="54"/>
    </row>
    <row r="166" spans="1:12" s="71" customFormat="1" ht="14.1" hidden="1" customHeight="1" x14ac:dyDescent="0.25">
      <c r="A166" s="53"/>
      <c r="B166" s="24"/>
      <c r="C166" s="24">
        <v>9.42</v>
      </c>
      <c r="D166" s="24">
        <v>8.41</v>
      </c>
      <c r="E166" s="24"/>
      <c r="F166" s="24"/>
      <c r="G166" s="24">
        <v>0.34</v>
      </c>
      <c r="H166" s="24">
        <f>ROUND((C166-D166)*G166*12,2)</f>
        <v>4.12</v>
      </c>
      <c r="I166" s="24"/>
      <c r="J166" s="24"/>
      <c r="K166" s="24"/>
      <c r="L166" s="54"/>
    </row>
    <row r="167" spans="1:12" s="71" customFormat="1" ht="14.1" hidden="1" customHeight="1" x14ac:dyDescent="0.25">
      <c r="A167" s="53"/>
      <c r="B167" s="146"/>
      <c r="C167" s="146"/>
      <c r="D167" s="146"/>
      <c r="E167" s="146"/>
      <c r="F167" s="146"/>
      <c r="G167" s="146"/>
      <c r="H167" s="146"/>
      <c r="I167" s="20"/>
      <c r="J167" s="20"/>
      <c r="K167" s="20"/>
      <c r="L167" s="54"/>
    </row>
    <row r="168" spans="1:12" s="71" customFormat="1" ht="14.1" hidden="1" customHeight="1" x14ac:dyDescent="0.25">
      <c r="A168" s="53"/>
      <c r="B168" s="20"/>
      <c r="C168" s="20">
        <v>14.72</v>
      </c>
      <c r="D168" s="20">
        <v>12.76</v>
      </c>
      <c r="E168" s="20"/>
      <c r="F168" s="20"/>
      <c r="G168" s="20">
        <v>1.579</v>
      </c>
      <c r="H168" s="20">
        <f>ROUND((C168-D168)*G168*12,2)</f>
        <v>37.14</v>
      </c>
      <c r="I168" s="20"/>
      <c r="J168" s="20"/>
      <c r="K168" s="20"/>
      <c r="L168" s="54"/>
    </row>
    <row r="169" spans="1:12" s="71" customFormat="1" ht="14.1" hidden="1" customHeight="1" x14ac:dyDescent="0.25">
      <c r="A169" s="53"/>
      <c r="B169" s="146"/>
      <c r="C169" s="146"/>
      <c r="D169" s="146"/>
      <c r="E169" s="146"/>
      <c r="F169" s="146"/>
      <c r="G169" s="146"/>
      <c r="H169" s="146"/>
      <c r="I169" s="20"/>
      <c r="J169" s="20"/>
      <c r="K169" s="20"/>
      <c r="L169" s="54"/>
    </row>
    <row r="170" spans="1:12" s="71" customFormat="1" ht="14.1" hidden="1" customHeight="1" x14ac:dyDescent="0.25">
      <c r="A170" s="53"/>
      <c r="B170" s="20"/>
      <c r="C170" s="20">
        <v>10.19</v>
      </c>
      <c r="D170" s="20">
        <v>8.26</v>
      </c>
      <c r="E170" s="20"/>
      <c r="F170" s="20"/>
      <c r="G170" s="20">
        <v>0.88100000000000001</v>
      </c>
      <c r="H170" s="20">
        <f>ROUND((C170-D170)*G170*12,2)</f>
        <v>20.399999999999999</v>
      </c>
      <c r="I170" s="20"/>
      <c r="J170" s="20"/>
      <c r="K170" s="20"/>
      <c r="L170" s="54"/>
    </row>
    <row r="171" spans="1:12" s="71" customFormat="1" ht="14.1" hidden="1" customHeight="1" x14ac:dyDescent="0.25">
      <c r="A171" s="53"/>
      <c r="B171" s="146"/>
      <c r="C171" s="146"/>
      <c r="D171" s="146"/>
      <c r="E171" s="146"/>
      <c r="F171" s="146"/>
      <c r="G171" s="146"/>
      <c r="H171" s="146"/>
      <c r="I171" s="20"/>
      <c r="J171" s="20"/>
      <c r="K171" s="20"/>
      <c r="L171" s="54"/>
    </row>
    <row r="172" spans="1:12" s="71" customFormat="1" ht="14.1" hidden="1" customHeight="1" x14ac:dyDescent="0.25">
      <c r="A172" s="53"/>
      <c r="B172" s="146"/>
      <c r="C172" s="146"/>
      <c r="D172" s="146"/>
      <c r="E172" s="146"/>
      <c r="F172" s="146"/>
      <c r="G172" s="146"/>
      <c r="H172" s="146"/>
      <c r="I172" s="20"/>
      <c r="J172" s="20"/>
      <c r="K172" s="20"/>
      <c r="L172" s="54"/>
    </row>
    <row r="173" spans="1:12" s="71" customFormat="1" ht="14.1" hidden="1" customHeight="1" x14ac:dyDescent="0.25">
      <c r="A173" s="53"/>
      <c r="B173" s="20"/>
      <c r="C173" s="20">
        <v>14.17</v>
      </c>
      <c r="D173" s="20">
        <v>9.69</v>
      </c>
      <c r="E173" s="20"/>
      <c r="F173" s="20"/>
      <c r="G173" s="20">
        <v>1.675</v>
      </c>
      <c r="H173" s="20">
        <f>ROUND((C173-D173)*G173*12,2)</f>
        <v>90.05</v>
      </c>
      <c r="I173" s="20"/>
      <c r="J173" s="20"/>
      <c r="K173" s="20"/>
      <c r="L173" s="54"/>
    </row>
    <row r="174" spans="1:12" s="71" customFormat="1" ht="14.1" hidden="1" customHeight="1" x14ac:dyDescent="0.25">
      <c r="A174" s="53"/>
      <c r="B174" s="146"/>
      <c r="C174" s="146"/>
      <c r="D174" s="146"/>
      <c r="E174" s="146"/>
      <c r="F174" s="146"/>
      <c r="G174" s="146"/>
      <c r="H174" s="146"/>
      <c r="I174" s="20"/>
      <c r="J174" s="20"/>
      <c r="K174" s="20"/>
      <c r="L174" s="54"/>
    </row>
    <row r="175" spans="1:12" s="71" customFormat="1" ht="14.1" hidden="1" customHeight="1" x14ac:dyDescent="0.25">
      <c r="A175" s="53"/>
      <c r="B175" s="146"/>
      <c r="C175" s="146"/>
      <c r="D175" s="146"/>
      <c r="E175" s="146"/>
      <c r="F175" s="146"/>
      <c r="G175" s="146"/>
      <c r="H175" s="146"/>
      <c r="I175" s="20"/>
      <c r="J175" s="20"/>
      <c r="K175" s="20"/>
      <c r="L175" s="54"/>
    </row>
    <row r="176" spans="1:12" s="71" customFormat="1" ht="14.1" hidden="1" customHeight="1" x14ac:dyDescent="0.25">
      <c r="A176" s="53"/>
      <c r="B176" s="20"/>
      <c r="C176" s="20">
        <v>15.61</v>
      </c>
      <c r="D176" s="20">
        <v>8.3699999999999992</v>
      </c>
      <c r="E176" s="20"/>
      <c r="F176" s="20"/>
      <c r="G176" s="20">
        <v>1.7509999999999999</v>
      </c>
      <c r="H176" s="20">
        <f>ROUND((C176-D176)*G176*12,2)</f>
        <v>152.13</v>
      </c>
      <c r="I176" s="20"/>
      <c r="J176" s="20"/>
      <c r="K176" s="20"/>
      <c r="L176" s="54"/>
    </row>
    <row r="177" spans="1:12" s="71" customFormat="1" ht="14.1" hidden="1" customHeight="1" x14ac:dyDescent="0.25">
      <c r="A177" s="53"/>
      <c r="B177" s="146"/>
      <c r="C177" s="146"/>
      <c r="D177" s="146"/>
      <c r="E177" s="146"/>
      <c r="F177" s="146"/>
      <c r="G177" s="146"/>
      <c r="H177" s="146"/>
      <c r="I177" s="20"/>
      <c r="J177" s="20"/>
      <c r="K177" s="20"/>
      <c r="L177" s="54"/>
    </row>
    <row r="178" spans="1:12" s="71" customFormat="1" ht="14.1" hidden="1" customHeight="1" x14ac:dyDescent="0.25">
      <c r="A178" s="53"/>
      <c r="B178" s="20"/>
      <c r="C178" s="20">
        <v>12.49</v>
      </c>
      <c r="D178" s="20">
        <v>6.69</v>
      </c>
      <c r="E178" s="20"/>
      <c r="F178" s="20"/>
      <c r="G178" s="20">
        <v>1.31</v>
      </c>
      <c r="H178" s="20">
        <f>ROUND((C178-D178)*G178*12,2)</f>
        <v>91.18</v>
      </c>
      <c r="I178" s="20"/>
      <c r="J178" s="20"/>
      <c r="K178" s="20"/>
      <c r="L178" s="54"/>
    </row>
    <row r="179" spans="1:12" s="71" customFormat="1" ht="14.1" hidden="1" customHeight="1" x14ac:dyDescent="0.25">
      <c r="A179" s="53"/>
      <c r="B179" s="146"/>
      <c r="C179" s="146"/>
      <c r="D179" s="146"/>
      <c r="E179" s="146"/>
      <c r="F179" s="146"/>
      <c r="G179" s="146"/>
      <c r="H179" s="146"/>
      <c r="I179" s="20"/>
      <c r="J179" s="20"/>
      <c r="K179" s="20"/>
      <c r="L179" s="54"/>
    </row>
    <row r="180" spans="1:12" s="71" customFormat="1" ht="14.1" hidden="1" customHeight="1" x14ac:dyDescent="0.25">
      <c r="A180" s="53"/>
      <c r="B180" s="20"/>
      <c r="C180" s="20">
        <v>9.3699999999999992</v>
      </c>
      <c r="D180" s="20">
        <v>5.0199999999999996</v>
      </c>
      <c r="E180" s="20"/>
      <c r="F180" s="20"/>
      <c r="G180" s="20">
        <v>1.288</v>
      </c>
      <c r="H180" s="20">
        <f>ROUND((C180-D180)*G180*12,2)</f>
        <v>67.23</v>
      </c>
      <c r="I180" s="20"/>
      <c r="J180" s="20"/>
      <c r="K180" s="20"/>
      <c r="L180" s="54"/>
    </row>
    <row r="181" spans="1:12" s="71" customFormat="1" ht="14.1" hidden="1" customHeight="1" thickBot="1" x14ac:dyDescent="0.3">
      <c r="A181" s="41"/>
      <c r="B181" s="64"/>
      <c r="C181" s="64"/>
      <c r="D181" s="64"/>
      <c r="E181" s="64"/>
      <c r="F181" s="64"/>
      <c r="G181" s="64"/>
      <c r="H181" s="65">
        <f>H164+H166+H168+H170+H173+H176+H178+H180</f>
        <v>691.41000000000008</v>
      </c>
      <c r="I181" s="65"/>
      <c r="J181" s="66">
        <v>847.61</v>
      </c>
      <c r="K181" s="64"/>
      <c r="L181" s="46">
        <v>0</v>
      </c>
    </row>
    <row r="182" spans="1:12" s="71" customFormat="1" ht="14.1" hidden="1" customHeight="1" x14ac:dyDescent="0.25">
      <c r="A182" s="55"/>
      <c r="B182" s="67"/>
      <c r="C182" s="67"/>
      <c r="D182" s="67"/>
      <c r="E182" s="67"/>
      <c r="F182" s="67"/>
      <c r="G182" s="67"/>
      <c r="H182" s="55"/>
      <c r="I182" s="55"/>
      <c r="J182" s="68"/>
      <c r="K182" s="67"/>
      <c r="L182" s="37"/>
    </row>
    <row r="183" spans="1:12" ht="14.1" hidden="1" customHeight="1" thickBot="1" x14ac:dyDescent="0.3">
      <c r="A183" s="59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61"/>
    </row>
    <row r="184" spans="1:12" ht="14.1" hidden="1" customHeight="1" x14ac:dyDescent="0.25">
      <c r="A184" s="52" t="s">
        <v>67</v>
      </c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40"/>
    </row>
    <row r="185" spans="1:12" ht="14.1" hidden="1" customHeight="1" thickBot="1" x14ac:dyDescent="0.3">
      <c r="A185" s="41" t="s">
        <v>66</v>
      </c>
      <c r="B185" s="42"/>
      <c r="C185" s="42">
        <v>80.38</v>
      </c>
      <c r="D185" s="42">
        <v>38.47</v>
      </c>
      <c r="E185" s="42"/>
      <c r="F185" s="42"/>
      <c r="G185" s="42">
        <v>4.6603599999999998</v>
      </c>
      <c r="H185" s="43">
        <f>ROUND((C185-D185)*G185*12,2)</f>
        <v>2343.79</v>
      </c>
      <c r="I185" s="43"/>
      <c r="J185" s="44">
        <v>1536.27</v>
      </c>
      <c r="K185" s="72" t="s">
        <v>68</v>
      </c>
      <c r="L185" s="46">
        <f>ROUND(J185*75%,2)</f>
        <v>1152.2</v>
      </c>
    </row>
    <row r="186" spans="1:12" ht="14.1" hidden="1" customHeight="1" x14ac:dyDescent="0.25">
      <c r="A186" s="55"/>
      <c r="B186" s="37"/>
      <c r="C186" s="37"/>
      <c r="D186" s="37"/>
      <c r="E186" s="37"/>
      <c r="F186" s="37"/>
      <c r="G186" s="37"/>
      <c r="H186" s="56"/>
      <c r="I186" s="56"/>
      <c r="J186" s="57"/>
      <c r="K186" s="58"/>
      <c r="L186" s="37"/>
    </row>
    <row r="187" spans="1:12" ht="14.1" hidden="1" customHeight="1" thickBot="1" x14ac:dyDescent="0.3">
      <c r="A187" s="59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61"/>
    </row>
    <row r="188" spans="1:12" ht="14.1" hidden="1" customHeight="1" x14ac:dyDescent="0.25">
      <c r="A188" s="52" t="s">
        <v>69</v>
      </c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40"/>
    </row>
    <row r="189" spans="1:12" ht="14.1" hidden="1" customHeight="1" x14ac:dyDescent="0.25">
      <c r="A189" s="53" t="s">
        <v>66</v>
      </c>
      <c r="B189" s="24"/>
      <c r="C189" s="24">
        <v>14.96</v>
      </c>
      <c r="D189" s="24">
        <v>12.81</v>
      </c>
      <c r="E189" s="73"/>
      <c r="F189" s="73"/>
      <c r="G189" s="24">
        <v>4.484</v>
      </c>
      <c r="H189" s="24">
        <f>ROUND((C189-D189)*G189*12,2)</f>
        <v>115.69</v>
      </c>
      <c r="I189" s="24"/>
      <c r="J189" s="24"/>
      <c r="K189" s="24"/>
      <c r="L189" s="54"/>
    </row>
    <row r="190" spans="1:12" ht="14.1" hidden="1" customHeight="1" x14ac:dyDescent="0.25">
      <c r="A190" s="53"/>
      <c r="B190" s="141"/>
      <c r="C190" s="141"/>
      <c r="D190" s="141"/>
      <c r="E190" s="141"/>
      <c r="F190" s="141"/>
      <c r="G190" s="141"/>
      <c r="H190" s="141"/>
      <c r="I190" s="24"/>
      <c r="J190" s="24"/>
      <c r="K190" s="24"/>
      <c r="L190" s="54"/>
    </row>
    <row r="191" spans="1:12" ht="14.1" hidden="1" customHeight="1" x14ac:dyDescent="0.25">
      <c r="A191" s="53"/>
      <c r="B191" s="24"/>
      <c r="C191" s="24">
        <v>13.96</v>
      </c>
      <c r="D191" s="24">
        <v>11.83</v>
      </c>
      <c r="E191" s="73"/>
      <c r="F191" s="73"/>
      <c r="G191" s="24">
        <v>10.416</v>
      </c>
      <c r="H191" s="24">
        <f>ROUND((C191-D191)*G191*12,2)</f>
        <v>266.23</v>
      </c>
      <c r="I191" s="24"/>
      <c r="J191" s="24"/>
      <c r="K191" s="24"/>
      <c r="L191" s="54"/>
    </row>
    <row r="192" spans="1:12" ht="14.1" hidden="1" customHeight="1" x14ac:dyDescent="0.25">
      <c r="A192" s="53"/>
      <c r="B192" s="146"/>
      <c r="C192" s="146"/>
      <c r="D192" s="146"/>
      <c r="E192" s="146"/>
      <c r="F192" s="146"/>
      <c r="G192" s="146"/>
      <c r="H192" s="146"/>
      <c r="I192" s="20"/>
      <c r="J192" s="20"/>
      <c r="K192" s="24"/>
      <c r="L192" s="54"/>
    </row>
    <row r="193" spans="1:12" ht="14.1" hidden="1" customHeight="1" x14ac:dyDescent="0.25">
      <c r="A193" s="53"/>
      <c r="B193" s="20"/>
      <c r="C193" s="20">
        <v>11.06</v>
      </c>
      <c r="D193" s="20">
        <v>9.5</v>
      </c>
      <c r="E193" s="74"/>
      <c r="F193" s="74"/>
      <c r="G193" s="20">
        <v>1.42</v>
      </c>
      <c r="H193" s="20">
        <f>ROUND((C193-D193)*G193*12,2)</f>
        <v>26.58</v>
      </c>
      <c r="I193" s="20"/>
      <c r="J193" s="20"/>
      <c r="K193" s="24"/>
      <c r="L193" s="54"/>
    </row>
    <row r="194" spans="1:12" ht="14.1" hidden="1" customHeight="1" x14ac:dyDescent="0.25">
      <c r="A194" s="53"/>
      <c r="B194" s="146"/>
      <c r="C194" s="146"/>
      <c r="D194" s="146"/>
      <c r="E194" s="146"/>
      <c r="F194" s="146"/>
      <c r="G194" s="146"/>
      <c r="H194" s="146"/>
      <c r="I194" s="20"/>
      <c r="J194" s="20"/>
      <c r="K194" s="24"/>
      <c r="L194" s="54"/>
    </row>
    <row r="195" spans="1:12" ht="14.1" hidden="1" customHeight="1" x14ac:dyDescent="0.25">
      <c r="A195" s="53"/>
      <c r="B195" s="20"/>
      <c r="C195" s="20">
        <v>8.16</v>
      </c>
      <c r="D195" s="20">
        <v>6.45</v>
      </c>
      <c r="E195" s="74"/>
      <c r="F195" s="74"/>
      <c r="G195" s="20">
        <v>8.7059999999999995</v>
      </c>
      <c r="H195" s="20">
        <f>ROUND((C195-D195)*G195*12,2)</f>
        <v>178.65</v>
      </c>
      <c r="I195" s="20"/>
      <c r="J195" s="20"/>
      <c r="K195" s="24"/>
      <c r="L195" s="54"/>
    </row>
    <row r="196" spans="1:12" ht="14.1" hidden="1" customHeight="1" x14ac:dyDescent="0.25">
      <c r="A196" s="53"/>
      <c r="B196" s="146"/>
      <c r="C196" s="146"/>
      <c r="D196" s="146"/>
      <c r="E196" s="146"/>
      <c r="F196" s="146"/>
      <c r="G196" s="146"/>
      <c r="H196" s="146"/>
      <c r="I196" s="20"/>
      <c r="J196" s="20"/>
      <c r="K196" s="24"/>
      <c r="L196" s="54"/>
    </row>
    <row r="197" spans="1:12" ht="14.1" hidden="1" customHeight="1" x14ac:dyDescent="0.25">
      <c r="A197" s="53"/>
      <c r="B197" s="20"/>
      <c r="C197" s="20">
        <v>6.59</v>
      </c>
      <c r="D197" s="20">
        <v>4.8099999999999996</v>
      </c>
      <c r="E197" s="74"/>
      <c r="F197" s="74"/>
      <c r="G197" s="20">
        <v>0.41599999999999998</v>
      </c>
      <c r="H197" s="20">
        <f>ROUND((C197-D197)*G197*12,2)</f>
        <v>8.89</v>
      </c>
      <c r="I197" s="20"/>
      <c r="J197" s="20"/>
      <c r="K197" s="24"/>
      <c r="L197" s="54"/>
    </row>
    <row r="198" spans="1:12" ht="14.1" hidden="1" customHeight="1" x14ac:dyDescent="0.25">
      <c r="A198" s="53"/>
      <c r="B198" s="146"/>
      <c r="C198" s="146"/>
      <c r="D198" s="146"/>
      <c r="E198" s="146"/>
      <c r="F198" s="146"/>
      <c r="G198" s="146"/>
      <c r="H198" s="146"/>
      <c r="I198" s="20"/>
      <c r="J198" s="20"/>
      <c r="K198" s="24"/>
      <c r="L198" s="54"/>
    </row>
    <row r="199" spans="1:12" ht="14.1" hidden="1" customHeight="1" x14ac:dyDescent="0.25">
      <c r="A199" s="53"/>
      <c r="B199" s="20"/>
      <c r="C199" s="20">
        <v>6.59</v>
      </c>
      <c r="D199" s="20">
        <v>4.8099999999999996</v>
      </c>
      <c r="E199" s="74"/>
      <c r="F199" s="74"/>
      <c r="G199" s="20">
        <v>13.32</v>
      </c>
      <c r="H199" s="20">
        <f>ROUND((C199-D199)*G199*12,2)</f>
        <v>284.52</v>
      </c>
      <c r="I199" s="20"/>
      <c r="J199" s="20"/>
      <c r="K199" s="24"/>
      <c r="L199" s="54"/>
    </row>
    <row r="200" spans="1:12" ht="14.1" hidden="1" customHeight="1" x14ac:dyDescent="0.25">
      <c r="A200" s="53"/>
      <c r="B200" s="146"/>
      <c r="C200" s="146"/>
      <c r="D200" s="146"/>
      <c r="E200" s="146"/>
      <c r="F200" s="146"/>
      <c r="G200" s="146"/>
      <c r="H200" s="146"/>
      <c r="I200" s="20"/>
      <c r="J200" s="20"/>
      <c r="K200" s="24"/>
      <c r="L200" s="54"/>
    </row>
    <row r="201" spans="1:12" ht="14.1" hidden="1" customHeight="1" x14ac:dyDescent="0.25">
      <c r="A201" s="53"/>
      <c r="B201" s="20"/>
      <c r="C201" s="20">
        <v>6.25</v>
      </c>
      <c r="D201" s="20">
        <v>4.46</v>
      </c>
      <c r="E201" s="74"/>
      <c r="F201" s="74"/>
      <c r="G201" s="20">
        <v>0.81499999999999995</v>
      </c>
      <c r="H201" s="20">
        <f>ROUND((C201-D201)*G201*12,2)</f>
        <v>17.510000000000002</v>
      </c>
      <c r="I201" s="20"/>
      <c r="J201" s="74"/>
      <c r="K201" s="24"/>
      <c r="L201" s="54"/>
    </row>
    <row r="202" spans="1:12" ht="14.1" hidden="1" customHeight="1" thickBot="1" x14ac:dyDescent="0.3">
      <c r="A202" s="41"/>
      <c r="B202" s="64"/>
      <c r="C202" s="64"/>
      <c r="D202" s="64"/>
      <c r="E202" s="64"/>
      <c r="F202" s="64"/>
      <c r="G202" s="64"/>
      <c r="H202" s="65">
        <f>H189+H191+H193+H195+H197+H199+H201</f>
        <v>898.06999999999994</v>
      </c>
      <c r="I202" s="65"/>
      <c r="J202" s="66">
        <v>943.3</v>
      </c>
      <c r="K202" s="42"/>
      <c r="L202" s="46">
        <f>ROUND(J202*75%,2)</f>
        <v>707.48</v>
      </c>
    </row>
    <row r="203" spans="1:12" ht="14.1" hidden="1" customHeight="1" x14ac:dyDescent="0.25">
      <c r="A203" s="55"/>
      <c r="B203" s="67"/>
      <c r="C203" s="67"/>
      <c r="D203" s="67"/>
      <c r="E203" s="67"/>
      <c r="F203" s="67"/>
      <c r="G203" s="67"/>
      <c r="H203" s="56"/>
      <c r="I203" s="56"/>
      <c r="J203" s="68"/>
      <c r="K203" s="37"/>
      <c r="L203" s="37"/>
    </row>
    <row r="204" spans="1:12" ht="14.1" hidden="1" customHeight="1" thickBot="1" x14ac:dyDescent="0.3">
      <c r="A204" s="59"/>
      <c r="B204" s="148"/>
      <c r="C204" s="148"/>
      <c r="D204" s="148"/>
      <c r="E204" s="148"/>
      <c r="F204" s="148"/>
      <c r="G204" s="148"/>
      <c r="H204" s="148"/>
      <c r="I204" s="75"/>
      <c r="J204" s="75"/>
      <c r="K204" s="61"/>
      <c r="L204" s="61"/>
    </row>
    <row r="205" spans="1:12" ht="14.1" hidden="1" customHeight="1" x14ac:dyDescent="0.25">
      <c r="A205" s="52" t="s">
        <v>70</v>
      </c>
      <c r="B205" s="147"/>
      <c r="C205" s="147"/>
      <c r="D205" s="147"/>
      <c r="E205" s="147"/>
      <c r="F205" s="147"/>
      <c r="G205" s="147"/>
      <c r="H205" s="147"/>
      <c r="I205" s="62"/>
      <c r="J205" s="62"/>
      <c r="K205" s="38"/>
      <c r="L205" s="40"/>
    </row>
    <row r="206" spans="1:12" ht="14.1" hidden="1" customHeight="1" x14ac:dyDescent="0.25">
      <c r="A206" s="53" t="s">
        <v>66</v>
      </c>
      <c r="B206" s="20"/>
      <c r="C206" s="20">
        <v>63.91</v>
      </c>
      <c r="D206" s="20">
        <v>40.9</v>
      </c>
      <c r="E206" s="20"/>
      <c r="F206" s="20"/>
      <c r="G206" s="20">
        <v>44.506100000000004</v>
      </c>
      <c r="H206" s="20">
        <f>ROUND((C206-D206)*G206*12,2)</f>
        <v>12289.02</v>
      </c>
      <c r="I206" s="20"/>
      <c r="J206" s="20"/>
      <c r="K206" s="24"/>
      <c r="L206" s="54"/>
    </row>
    <row r="207" spans="1:12" ht="14.1" hidden="1" customHeight="1" x14ac:dyDescent="0.25">
      <c r="A207" s="53"/>
      <c r="B207" s="146"/>
      <c r="C207" s="146"/>
      <c r="D207" s="146"/>
      <c r="E207" s="146"/>
      <c r="F207" s="146"/>
      <c r="G207" s="146"/>
      <c r="H207" s="146"/>
      <c r="I207" s="20"/>
      <c r="J207" s="20"/>
      <c r="K207" s="24"/>
      <c r="L207" s="54"/>
    </row>
    <row r="208" spans="1:12" ht="14.1" hidden="1" customHeight="1" x14ac:dyDescent="0.25">
      <c r="A208" s="53"/>
      <c r="B208" s="20"/>
      <c r="C208" s="20">
        <v>50.17</v>
      </c>
      <c r="D208" s="20">
        <v>31.85</v>
      </c>
      <c r="E208" s="20"/>
      <c r="F208" s="20"/>
      <c r="G208" s="20">
        <v>8.4420000000000002</v>
      </c>
      <c r="H208" s="20">
        <f>ROUND((C208-D208)*G208*12,2)</f>
        <v>1855.89</v>
      </c>
      <c r="I208" s="20"/>
      <c r="J208" s="20"/>
      <c r="K208" s="24"/>
      <c r="L208" s="54"/>
    </row>
    <row r="209" spans="1:12" ht="14.1" hidden="1" customHeight="1" x14ac:dyDescent="0.25">
      <c r="A209" s="53"/>
      <c r="B209" s="146"/>
      <c r="C209" s="146"/>
      <c r="D209" s="146"/>
      <c r="E209" s="146"/>
      <c r="F209" s="146"/>
      <c r="G209" s="146"/>
      <c r="H209" s="146"/>
      <c r="I209" s="20"/>
      <c r="J209" s="20"/>
      <c r="K209" s="24"/>
      <c r="L209" s="54"/>
    </row>
    <row r="210" spans="1:12" ht="14.1" hidden="1" customHeight="1" x14ac:dyDescent="0.25">
      <c r="A210" s="53"/>
      <c r="B210" s="20"/>
      <c r="C210" s="20">
        <v>28.73</v>
      </c>
      <c r="D210" s="20">
        <v>17.3</v>
      </c>
      <c r="E210" s="20"/>
      <c r="F210" s="20"/>
      <c r="G210" s="20">
        <v>2.1520000000000001</v>
      </c>
      <c r="H210" s="20">
        <f>ROUND((C210-D210)*G210*12,2)</f>
        <v>295.17</v>
      </c>
      <c r="I210" s="20"/>
      <c r="J210" s="20"/>
      <c r="K210" s="24"/>
      <c r="L210" s="54"/>
    </row>
    <row r="211" spans="1:12" ht="14.1" hidden="1" customHeight="1" x14ac:dyDescent="0.25">
      <c r="A211" s="53"/>
      <c r="B211" s="146"/>
      <c r="C211" s="146"/>
      <c r="D211" s="146"/>
      <c r="E211" s="146"/>
      <c r="F211" s="146"/>
      <c r="G211" s="146"/>
      <c r="H211" s="146"/>
      <c r="I211" s="20"/>
      <c r="J211" s="20"/>
      <c r="K211" s="24"/>
      <c r="L211" s="54"/>
    </row>
    <row r="212" spans="1:12" ht="14.1" hidden="1" customHeight="1" x14ac:dyDescent="0.25">
      <c r="A212" s="53"/>
      <c r="B212" s="20"/>
      <c r="C212" s="20">
        <v>19.04</v>
      </c>
      <c r="D212" s="20">
        <v>9.9600000000000009</v>
      </c>
      <c r="E212" s="20"/>
      <c r="F212" s="20"/>
      <c r="G212" s="20">
        <v>9.0825990999999995</v>
      </c>
      <c r="H212" s="20">
        <f>ROUND((C212-D212)*G212*12,2)</f>
        <v>989.64</v>
      </c>
      <c r="I212" s="20"/>
      <c r="J212" s="20"/>
      <c r="K212" s="24"/>
      <c r="L212" s="54"/>
    </row>
    <row r="213" spans="1:12" ht="14.1" hidden="1" customHeight="1" x14ac:dyDescent="0.25">
      <c r="A213" s="53"/>
      <c r="B213" s="20"/>
      <c r="C213" s="20"/>
      <c r="D213" s="20"/>
      <c r="E213" s="20"/>
      <c r="F213" s="20"/>
      <c r="G213" s="20"/>
      <c r="H213" s="20">
        <f>H206+H208+H210+H212</f>
        <v>15429.72</v>
      </c>
      <c r="I213" s="20"/>
      <c r="J213" s="76"/>
      <c r="K213" s="24"/>
      <c r="L213" s="54"/>
    </row>
    <row r="214" spans="1:12" ht="14.1" hidden="1" customHeight="1" x14ac:dyDescent="0.25">
      <c r="A214" s="53"/>
      <c r="B214" s="146"/>
      <c r="C214" s="146"/>
      <c r="D214" s="146"/>
      <c r="E214" s="146"/>
      <c r="F214" s="146"/>
      <c r="G214" s="146"/>
      <c r="H214" s="146"/>
      <c r="I214" s="20"/>
      <c r="J214" s="20"/>
      <c r="K214" s="24"/>
      <c r="L214" s="54"/>
    </row>
    <row r="215" spans="1:12" ht="14.1" hidden="1" customHeight="1" x14ac:dyDescent="0.25">
      <c r="A215" s="53"/>
      <c r="B215" s="146"/>
      <c r="C215" s="146"/>
      <c r="D215" s="146"/>
      <c r="E215" s="146"/>
      <c r="F215" s="146"/>
      <c r="G215" s="146"/>
      <c r="H215" s="146"/>
      <c r="I215" s="20"/>
      <c r="J215" s="20"/>
      <c r="K215" s="24"/>
      <c r="L215" s="54"/>
    </row>
    <row r="216" spans="1:12" ht="14.1" hidden="1" customHeight="1" x14ac:dyDescent="0.25">
      <c r="A216" s="53"/>
      <c r="B216" s="20"/>
      <c r="C216" s="20">
        <v>94.71</v>
      </c>
      <c r="D216" s="20">
        <v>64.209999999999994</v>
      </c>
      <c r="E216" s="20"/>
      <c r="F216" s="20"/>
      <c r="G216" s="20">
        <v>31.819808999999999</v>
      </c>
      <c r="H216" s="20">
        <f>ROUND((C216-D216)*G216*12,2)</f>
        <v>11646.05</v>
      </c>
      <c r="I216" s="20"/>
      <c r="J216" s="20"/>
      <c r="K216" s="24"/>
      <c r="L216" s="54"/>
    </row>
    <row r="217" spans="1:12" ht="14.1" hidden="1" customHeight="1" x14ac:dyDescent="0.25">
      <c r="A217" s="53"/>
      <c r="B217" s="146"/>
      <c r="C217" s="146"/>
      <c r="D217" s="146"/>
      <c r="E217" s="146"/>
      <c r="F217" s="146"/>
      <c r="G217" s="146"/>
      <c r="H217" s="146"/>
      <c r="I217" s="20"/>
      <c r="J217" s="20"/>
      <c r="K217" s="24"/>
      <c r="L217" s="54"/>
    </row>
    <row r="218" spans="1:12" ht="14.1" hidden="1" customHeight="1" x14ac:dyDescent="0.25">
      <c r="A218" s="53"/>
      <c r="B218" s="20"/>
      <c r="C218" s="20">
        <v>72.53</v>
      </c>
      <c r="D218" s="20">
        <v>44.7</v>
      </c>
      <c r="E218" s="20"/>
      <c r="F218" s="20"/>
      <c r="G218" s="20">
        <v>8.6709999999999994</v>
      </c>
      <c r="H218" s="20">
        <f>ROUND((C218-D218)*G218*12,2)</f>
        <v>2895.77</v>
      </c>
      <c r="I218" s="20"/>
      <c r="J218" s="20"/>
      <c r="K218" s="24"/>
      <c r="L218" s="54"/>
    </row>
    <row r="219" spans="1:12" ht="14.1" hidden="1" customHeight="1" x14ac:dyDescent="0.25">
      <c r="A219" s="53"/>
      <c r="B219" s="146"/>
      <c r="C219" s="146"/>
      <c r="D219" s="146"/>
      <c r="E219" s="146"/>
      <c r="F219" s="146"/>
      <c r="G219" s="146"/>
      <c r="H219" s="146"/>
      <c r="I219" s="20"/>
      <c r="J219" s="20"/>
      <c r="K219" s="24"/>
      <c r="L219" s="54"/>
    </row>
    <row r="220" spans="1:12" ht="14.1" hidden="1" customHeight="1" x14ac:dyDescent="0.25">
      <c r="A220" s="53"/>
      <c r="B220" s="20"/>
      <c r="C220" s="20">
        <v>56.42</v>
      </c>
      <c r="D220" s="20">
        <v>22.1</v>
      </c>
      <c r="E220" s="20"/>
      <c r="F220" s="20"/>
      <c r="G220" s="20">
        <v>20.742000000000001</v>
      </c>
      <c r="H220" s="20">
        <f>ROUND((C220-D220)*G220*12,2)</f>
        <v>8542.39</v>
      </c>
      <c r="I220" s="20"/>
      <c r="J220" s="20"/>
      <c r="K220" s="24"/>
      <c r="L220" s="54"/>
    </row>
    <row r="221" spans="1:12" ht="14.1" hidden="1" customHeight="1" x14ac:dyDescent="0.25">
      <c r="A221" s="53"/>
      <c r="B221" s="20"/>
      <c r="C221" s="20"/>
      <c r="D221" s="20"/>
      <c r="E221" s="20"/>
      <c r="F221" s="20"/>
      <c r="G221" s="20"/>
      <c r="H221" s="20">
        <f>H216+H218+H220</f>
        <v>23084.21</v>
      </c>
      <c r="I221" s="20"/>
      <c r="J221" s="76"/>
      <c r="K221" s="24"/>
      <c r="L221" s="54"/>
    </row>
    <row r="222" spans="1:12" ht="14.1" hidden="1" customHeight="1" thickBot="1" x14ac:dyDescent="0.3">
      <c r="A222" s="41"/>
      <c r="B222" s="64"/>
      <c r="C222" s="64"/>
      <c r="D222" s="64"/>
      <c r="E222" s="64"/>
      <c r="F222" s="64"/>
      <c r="G222" s="64"/>
      <c r="H222" s="65">
        <f>H213+H221</f>
        <v>38513.93</v>
      </c>
      <c r="I222" s="65"/>
      <c r="J222" s="66">
        <v>48997.57</v>
      </c>
      <c r="K222" s="42"/>
      <c r="L222" s="46">
        <v>0</v>
      </c>
    </row>
    <row r="223" spans="1:12" ht="14.1" hidden="1" customHeight="1" x14ac:dyDescent="0.25">
      <c r="A223" s="55"/>
      <c r="B223" s="67"/>
      <c r="C223" s="67"/>
      <c r="D223" s="67"/>
      <c r="E223" s="67"/>
      <c r="F223" s="67"/>
      <c r="G223" s="67"/>
      <c r="H223" s="56"/>
      <c r="I223" s="56"/>
      <c r="J223" s="68"/>
      <c r="K223" s="37"/>
      <c r="L223" s="37"/>
    </row>
    <row r="224" spans="1:12" ht="14.1" hidden="1" customHeight="1" thickBot="1" x14ac:dyDescent="0.3">
      <c r="A224" s="59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61"/>
    </row>
    <row r="225" spans="1:12" ht="14.1" hidden="1" customHeight="1" x14ac:dyDescent="0.25">
      <c r="A225" s="52" t="s">
        <v>71</v>
      </c>
      <c r="B225" s="143"/>
      <c r="C225" s="143"/>
      <c r="D225" s="143"/>
      <c r="E225" s="143"/>
      <c r="F225" s="143"/>
      <c r="G225" s="143"/>
      <c r="H225" s="143"/>
      <c r="I225" s="38"/>
      <c r="J225" s="38"/>
      <c r="K225" s="38"/>
      <c r="L225" s="40"/>
    </row>
    <row r="226" spans="1:12" ht="14.1" hidden="1" customHeight="1" x14ac:dyDescent="0.25">
      <c r="A226" s="53" t="s">
        <v>66</v>
      </c>
      <c r="B226" s="24"/>
      <c r="C226" s="24">
        <v>19.52</v>
      </c>
      <c r="D226" s="24">
        <v>17.670000000000002</v>
      </c>
      <c r="E226" s="24"/>
      <c r="F226" s="24"/>
      <c r="G226" s="24">
        <v>0.88</v>
      </c>
      <c r="H226" s="24">
        <f>ROUND((C226-D226)*G226*12,2)</f>
        <v>19.54</v>
      </c>
      <c r="I226" s="24"/>
      <c r="J226" s="24"/>
      <c r="K226" s="31"/>
      <c r="L226" s="54"/>
    </row>
    <row r="227" spans="1:12" ht="14.1" hidden="1" customHeight="1" x14ac:dyDescent="0.25">
      <c r="A227" s="53"/>
      <c r="B227" s="141"/>
      <c r="C227" s="141"/>
      <c r="D227" s="141"/>
      <c r="E227" s="141"/>
      <c r="F227" s="141"/>
      <c r="G227" s="141"/>
      <c r="H227" s="141"/>
      <c r="I227" s="24"/>
      <c r="J227" s="24"/>
      <c r="K227" s="24"/>
      <c r="L227" s="54"/>
    </row>
    <row r="228" spans="1:12" ht="14.1" hidden="1" customHeight="1" x14ac:dyDescent="0.25">
      <c r="A228" s="53"/>
      <c r="B228" s="24"/>
      <c r="C228" s="24">
        <v>17.88</v>
      </c>
      <c r="D228" s="24">
        <v>16.25</v>
      </c>
      <c r="E228" s="24"/>
      <c r="F228" s="24"/>
      <c r="G228" s="24">
        <v>5.81</v>
      </c>
      <c r="H228" s="24">
        <f>ROUND((C228-D228)*G228*12,2)</f>
        <v>113.64</v>
      </c>
      <c r="I228" s="24"/>
      <c r="J228" s="24"/>
      <c r="K228" s="31"/>
      <c r="L228" s="54"/>
    </row>
    <row r="229" spans="1:12" ht="14.1" hidden="1" customHeight="1" x14ac:dyDescent="0.25">
      <c r="A229" s="53"/>
      <c r="B229" s="141"/>
      <c r="C229" s="141"/>
      <c r="D229" s="141"/>
      <c r="E229" s="141"/>
      <c r="F229" s="141"/>
      <c r="G229" s="141"/>
      <c r="H229" s="141"/>
      <c r="I229" s="24"/>
      <c r="J229" s="24"/>
      <c r="K229" s="24"/>
      <c r="L229" s="54"/>
    </row>
    <row r="230" spans="1:12" ht="14.1" hidden="1" customHeight="1" x14ac:dyDescent="0.25">
      <c r="A230" s="53"/>
      <c r="B230" s="24"/>
      <c r="C230" s="24">
        <v>16.27</v>
      </c>
      <c r="D230" s="24">
        <v>14.79</v>
      </c>
      <c r="E230" s="24"/>
      <c r="F230" s="24"/>
      <c r="G230" s="24">
        <v>7.34</v>
      </c>
      <c r="H230" s="24">
        <f>ROUND((C230-D230)*G230*12,2)</f>
        <v>130.36000000000001</v>
      </c>
      <c r="I230" s="24"/>
      <c r="J230" s="24"/>
      <c r="K230" s="24"/>
      <c r="L230" s="54"/>
    </row>
    <row r="231" spans="1:12" ht="14.1" hidden="1" customHeight="1" x14ac:dyDescent="0.25">
      <c r="A231" s="53"/>
      <c r="B231" s="141"/>
      <c r="C231" s="141"/>
      <c r="D231" s="141"/>
      <c r="E231" s="141"/>
      <c r="F231" s="141"/>
      <c r="G231" s="141"/>
      <c r="H231" s="141"/>
      <c r="I231" s="24"/>
      <c r="J231" s="24"/>
      <c r="K231" s="24"/>
      <c r="L231" s="54"/>
    </row>
    <row r="232" spans="1:12" ht="14.1" hidden="1" customHeight="1" x14ac:dyDescent="0.25">
      <c r="A232" s="53"/>
      <c r="B232" s="24"/>
      <c r="C232" s="24">
        <v>14.64</v>
      </c>
      <c r="D232" s="24">
        <v>13.32</v>
      </c>
      <c r="E232" s="24"/>
      <c r="F232" s="24"/>
      <c r="G232" s="24">
        <v>0.33</v>
      </c>
      <c r="H232" s="24">
        <f>ROUND((C232-D232)*G232*12,2)</f>
        <v>5.23</v>
      </c>
      <c r="I232" s="24"/>
      <c r="J232" s="24"/>
      <c r="K232" s="24"/>
      <c r="L232" s="54"/>
    </row>
    <row r="233" spans="1:12" ht="14.1" hidden="1" customHeight="1" thickBot="1" x14ac:dyDescent="0.3">
      <c r="A233" s="41"/>
      <c r="B233" s="42"/>
      <c r="C233" s="42"/>
      <c r="D233" s="42"/>
      <c r="E233" s="42"/>
      <c r="F233" s="42"/>
      <c r="G233" s="42"/>
      <c r="H233" s="43">
        <f>H226+H228+H230+H232</f>
        <v>268.77000000000004</v>
      </c>
      <c r="I233" s="43"/>
      <c r="J233" s="44">
        <v>328.79</v>
      </c>
      <c r="K233" s="42"/>
      <c r="L233" s="46">
        <f>ROUND(J233*99%,2)</f>
        <v>325.5</v>
      </c>
    </row>
    <row r="234" spans="1:12" ht="14.1" hidden="1" customHeight="1" x14ac:dyDescent="0.25">
      <c r="A234" s="55"/>
      <c r="B234" s="37"/>
      <c r="C234" s="37"/>
      <c r="D234" s="37"/>
      <c r="E234" s="37"/>
      <c r="F234" s="37"/>
      <c r="G234" s="37"/>
      <c r="H234" s="56"/>
      <c r="I234" s="56"/>
      <c r="J234" s="57"/>
      <c r="K234" s="37"/>
      <c r="L234" s="37"/>
    </row>
    <row r="235" spans="1:12" ht="14.1" hidden="1" customHeight="1" thickBot="1" x14ac:dyDescent="0.3">
      <c r="A235" s="59"/>
      <c r="B235" s="142"/>
      <c r="C235" s="142"/>
      <c r="D235" s="142"/>
      <c r="E235" s="142"/>
      <c r="F235" s="142"/>
      <c r="G235" s="142"/>
      <c r="H235" s="142"/>
      <c r="I235" s="60"/>
      <c r="J235" s="60"/>
      <c r="K235" s="59"/>
      <c r="L235" s="61"/>
    </row>
    <row r="236" spans="1:12" ht="14.1" hidden="1" customHeight="1" x14ac:dyDescent="0.25">
      <c r="A236" s="52" t="s">
        <v>72</v>
      </c>
      <c r="B236" s="143"/>
      <c r="C236" s="143"/>
      <c r="D236" s="143"/>
      <c r="E236" s="143"/>
      <c r="F236" s="143"/>
      <c r="G236" s="143"/>
      <c r="H236" s="143"/>
      <c r="I236" s="38"/>
      <c r="J236" s="77"/>
      <c r="K236" s="39"/>
      <c r="L236" s="40"/>
    </row>
    <row r="237" spans="1:12" ht="14.1" hidden="1" customHeight="1" x14ac:dyDescent="0.25">
      <c r="A237" s="53" t="s">
        <v>73</v>
      </c>
      <c r="B237" s="24"/>
      <c r="C237" s="24">
        <v>48.25</v>
      </c>
      <c r="D237" s="78">
        <v>41.674399999999999</v>
      </c>
      <c r="E237" s="24"/>
      <c r="F237" s="24"/>
      <c r="G237" s="24">
        <v>66.58</v>
      </c>
      <c r="H237" s="24">
        <f>ROUND((C237-D237)*G237*12,2)</f>
        <v>5253.64</v>
      </c>
      <c r="I237" s="24"/>
      <c r="J237" s="25"/>
      <c r="K237" s="31"/>
      <c r="L237" s="54"/>
    </row>
    <row r="238" spans="1:12" ht="14.1" hidden="1" customHeight="1" x14ac:dyDescent="0.25">
      <c r="A238" s="53" t="s">
        <v>74</v>
      </c>
      <c r="B238" s="141"/>
      <c r="C238" s="141"/>
      <c r="D238" s="141"/>
      <c r="E238" s="141"/>
      <c r="F238" s="141"/>
      <c r="G238" s="141"/>
      <c r="H238" s="141"/>
      <c r="I238" s="24"/>
      <c r="J238" s="25"/>
      <c r="K238" s="31"/>
      <c r="L238" s="54"/>
    </row>
    <row r="239" spans="1:12" ht="14.1" hidden="1" customHeight="1" x14ac:dyDescent="0.25">
      <c r="A239" s="53"/>
      <c r="B239" s="24"/>
      <c r="C239" s="24">
        <v>62.33</v>
      </c>
      <c r="D239" s="24">
        <v>30.68</v>
      </c>
      <c r="E239" s="24"/>
      <c r="F239" s="24"/>
      <c r="G239" s="24">
        <v>16.861999999999998</v>
      </c>
      <c r="H239" s="24">
        <v>7200.15</v>
      </c>
      <c r="I239" s="24"/>
      <c r="J239" s="25"/>
      <c r="K239" s="20" t="s">
        <v>75</v>
      </c>
      <c r="L239" s="54"/>
    </row>
    <row r="240" spans="1:12" ht="14.1" hidden="1" customHeight="1" x14ac:dyDescent="0.25">
      <c r="A240" s="53"/>
      <c r="B240" s="141"/>
      <c r="C240" s="141"/>
      <c r="D240" s="141"/>
      <c r="E240" s="141"/>
      <c r="F240" s="141"/>
      <c r="G240" s="141"/>
      <c r="H240" s="141"/>
      <c r="I240" s="24"/>
      <c r="J240" s="25"/>
      <c r="K240" s="31"/>
      <c r="L240" s="54"/>
    </row>
    <row r="241" spans="1:12" ht="14.1" hidden="1" customHeight="1" x14ac:dyDescent="0.25">
      <c r="A241" s="53"/>
      <c r="B241" s="141"/>
      <c r="C241" s="141"/>
      <c r="D241" s="141"/>
      <c r="E241" s="141"/>
      <c r="F241" s="141"/>
      <c r="G241" s="141"/>
      <c r="H241" s="141"/>
      <c r="I241" s="24"/>
      <c r="J241" s="24"/>
      <c r="K241" s="31"/>
      <c r="L241" s="54"/>
    </row>
    <row r="242" spans="1:12" ht="14.1" hidden="1" customHeight="1" x14ac:dyDescent="0.25">
      <c r="A242" s="53"/>
      <c r="B242" s="24"/>
      <c r="C242" s="24">
        <v>66.12</v>
      </c>
      <c r="D242" s="24">
        <v>55.77</v>
      </c>
      <c r="E242" s="24"/>
      <c r="F242" s="24"/>
      <c r="G242" s="24">
        <v>18.096170000000001</v>
      </c>
      <c r="H242" s="24">
        <f>ROUND((C242-D242)*G242*12,2)</f>
        <v>2247.54</v>
      </c>
      <c r="I242" s="24"/>
      <c r="J242" s="24"/>
      <c r="K242" s="31"/>
      <c r="L242" s="54"/>
    </row>
    <row r="243" spans="1:12" ht="14.1" hidden="1" customHeight="1" x14ac:dyDescent="0.25">
      <c r="A243" s="53"/>
      <c r="B243" s="24"/>
      <c r="C243" s="24">
        <v>66.12</v>
      </c>
      <c r="D243" s="24">
        <v>66.12</v>
      </c>
      <c r="E243" s="24"/>
      <c r="F243" s="24"/>
      <c r="G243" s="24">
        <v>2.1467100000000001</v>
      </c>
      <c r="H243" s="24">
        <f>ROUND((C243-D243)*G243*12,2)</f>
        <v>0</v>
      </c>
      <c r="I243" s="24"/>
      <c r="J243" s="24"/>
      <c r="K243" s="31"/>
      <c r="L243" s="54"/>
    </row>
    <row r="244" spans="1:12" ht="14.1" hidden="1" customHeight="1" x14ac:dyDescent="0.25">
      <c r="A244" s="53"/>
      <c r="B244" s="141"/>
      <c r="C244" s="141"/>
      <c r="D244" s="141"/>
      <c r="E244" s="141"/>
      <c r="F244" s="141"/>
      <c r="G244" s="141"/>
      <c r="H244" s="141"/>
      <c r="I244" s="24"/>
      <c r="J244" s="24"/>
      <c r="K244" s="31"/>
      <c r="L244" s="54"/>
    </row>
    <row r="245" spans="1:12" ht="14.1" hidden="1" customHeight="1" x14ac:dyDescent="0.25">
      <c r="A245" s="53"/>
      <c r="B245" s="24"/>
      <c r="C245" s="24">
        <v>103.22</v>
      </c>
      <c r="D245" s="24">
        <v>91.01</v>
      </c>
      <c r="E245" s="24"/>
      <c r="F245" s="24"/>
      <c r="G245" s="24">
        <v>6.7527499999999998</v>
      </c>
      <c r="H245" s="24">
        <f>ROUND((C245-D245)*G245*12,2)</f>
        <v>989.41</v>
      </c>
      <c r="I245" s="24"/>
      <c r="J245" s="24"/>
      <c r="K245" s="31"/>
      <c r="L245" s="54"/>
    </row>
    <row r="246" spans="1:12" ht="14.1" hidden="1" customHeight="1" x14ac:dyDescent="0.25">
      <c r="A246" s="53"/>
      <c r="B246" s="141"/>
      <c r="C246" s="141"/>
      <c r="D246" s="141"/>
      <c r="E246" s="141"/>
      <c r="F246" s="141"/>
      <c r="G246" s="141"/>
      <c r="H246" s="141"/>
      <c r="I246" s="24"/>
      <c r="J246" s="24"/>
      <c r="K246" s="31"/>
      <c r="L246" s="54"/>
    </row>
    <row r="247" spans="1:12" ht="14.1" hidden="1" customHeight="1" x14ac:dyDescent="0.25">
      <c r="A247" s="53"/>
      <c r="B247" s="24"/>
      <c r="C247" s="24">
        <v>63</v>
      </c>
      <c r="D247" s="24">
        <v>52.65</v>
      </c>
      <c r="E247" s="24"/>
      <c r="F247" s="24"/>
      <c r="G247" s="24">
        <v>38.458060000000003</v>
      </c>
      <c r="H247" s="24">
        <f>ROUND((C247-D247)*G247*12,2)</f>
        <v>4776.49</v>
      </c>
      <c r="I247" s="24"/>
      <c r="J247" s="24"/>
      <c r="K247" s="31"/>
      <c r="L247" s="54"/>
    </row>
    <row r="248" spans="1:12" ht="14.1" hidden="1" customHeight="1" x14ac:dyDescent="0.25">
      <c r="A248" s="53"/>
      <c r="B248" s="24"/>
      <c r="C248" s="24">
        <v>63</v>
      </c>
      <c r="D248" s="24">
        <v>63</v>
      </c>
      <c r="E248" s="24"/>
      <c r="F248" s="24"/>
      <c r="G248" s="24">
        <v>4.1514499999999996</v>
      </c>
      <c r="H248" s="24">
        <f>ROUND((C248-D248)*G248*12,2)</f>
        <v>0</v>
      </c>
      <c r="I248" s="24"/>
      <c r="J248" s="24"/>
      <c r="K248" s="31"/>
      <c r="L248" s="54"/>
    </row>
    <row r="249" spans="1:12" ht="14.1" hidden="1" customHeight="1" x14ac:dyDescent="0.25">
      <c r="A249" s="53"/>
      <c r="B249" s="141"/>
      <c r="C249" s="141"/>
      <c r="D249" s="141"/>
      <c r="E249" s="141"/>
      <c r="F249" s="141"/>
      <c r="G249" s="141"/>
      <c r="H249" s="141"/>
      <c r="I249" s="24"/>
      <c r="J249" s="24"/>
      <c r="K249" s="31"/>
      <c r="L249" s="54"/>
    </row>
    <row r="250" spans="1:12" ht="14.1" hidden="1" customHeight="1" x14ac:dyDescent="0.25">
      <c r="A250" s="53"/>
      <c r="B250" s="24"/>
      <c r="C250" s="24">
        <v>32.75</v>
      </c>
      <c r="D250" s="24">
        <v>23.41</v>
      </c>
      <c r="E250" s="24"/>
      <c r="F250" s="24"/>
      <c r="G250" s="24">
        <v>0.26019999999999999</v>
      </c>
      <c r="H250" s="24">
        <f>ROUND((C250-D250)*G250*12,2)</f>
        <v>29.16</v>
      </c>
      <c r="I250" s="24"/>
      <c r="J250" s="24"/>
      <c r="K250" s="31"/>
      <c r="L250" s="54"/>
    </row>
    <row r="251" spans="1:12" ht="14.1" hidden="1" customHeight="1" x14ac:dyDescent="0.25">
      <c r="A251" s="53"/>
      <c r="B251" s="141"/>
      <c r="C251" s="141"/>
      <c r="D251" s="141"/>
      <c r="E251" s="141"/>
      <c r="F251" s="141"/>
      <c r="G251" s="141"/>
      <c r="H251" s="141"/>
      <c r="I251" s="24"/>
      <c r="J251" s="24"/>
      <c r="K251" s="31"/>
      <c r="L251" s="54"/>
    </row>
    <row r="252" spans="1:12" ht="14.1" hidden="1" customHeight="1" x14ac:dyDescent="0.25">
      <c r="A252" s="53"/>
      <c r="B252" s="24"/>
      <c r="C252" s="24">
        <v>68.3</v>
      </c>
      <c r="D252" s="24">
        <v>57.95</v>
      </c>
      <c r="E252" s="24"/>
      <c r="F252" s="24"/>
      <c r="G252" s="24">
        <v>1.5285200000000001</v>
      </c>
      <c r="H252" s="24">
        <f>ROUND((C252-D252)*G252*12,2)</f>
        <v>189.84</v>
      </c>
      <c r="I252" s="24"/>
      <c r="J252" s="24"/>
      <c r="K252" s="31"/>
      <c r="L252" s="54"/>
    </row>
    <row r="253" spans="1:12" ht="14.1" hidden="1" customHeight="1" x14ac:dyDescent="0.25">
      <c r="A253" s="53"/>
      <c r="B253" s="24"/>
      <c r="C253" s="24">
        <v>68.3</v>
      </c>
      <c r="D253" s="24">
        <v>68.3</v>
      </c>
      <c r="E253" s="24"/>
      <c r="F253" s="24"/>
      <c r="G253" s="24">
        <v>2.1399999999999999E-2</v>
      </c>
      <c r="H253" s="24">
        <f>ROUND((C253-D253)*G253*12,2)</f>
        <v>0</v>
      </c>
      <c r="I253" s="24"/>
      <c r="J253" s="24"/>
      <c r="K253" s="31"/>
      <c r="L253" s="54"/>
    </row>
    <row r="254" spans="1:12" ht="14.1" hidden="1" customHeight="1" x14ac:dyDescent="0.25">
      <c r="A254" s="53"/>
      <c r="B254" s="141"/>
      <c r="C254" s="141"/>
      <c r="D254" s="141"/>
      <c r="E254" s="141"/>
      <c r="F254" s="141"/>
      <c r="G254" s="141"/>
      <c r="H254" s="141"/>
      <c r="I254" s="24"/>
      <c r="J254" s="24"/>
      <c r="K254" s="31"/>
      <c r="L254" s="54"/>
    </row>
    <row r="255" spans="1:12" ht="14.1" hidden="1" customHeight="1" x14ac:dyDescent="0.25">
      <c r="A255" s="53"/>
      <c r="B255" s="24"/>
      <c r="C255" s="24">
        <v>69.67</v>
      </c>
      <c r="D255" s="24">
        <v>57.95</v>
      </c>
      <c r="E255" s="24"/>
      <c r="F255" s="24"/>
      <c r="G255" s="24">
        <v>1.7561199999999999</v>
      </c>
      <c r="H255" s="24">
        <f>ROUND((C255-D255)*G255*12,2)</f>
        <v>246.98</v>
      </c>
      <c r="I255" s="24"/>
      <c r="J255" s="24"/>
      <c r="K255" s="31"/>
      <c r="L255" s="54"/>
    </row>
    <row r="256" spans="1:12" ht="14.1" hidden="1" customHeight="1" x14ac:dyDescent="0.25">
      <c r="A256" s="53"/>
      <c r="B256" s="24"/>
      <c r="C256" s="24">
        <v>69.67</v>
      </c>
      <c r="D256" s="24">
        <v>68.3</v>
      </c>
      <c r="E256" s="24"/>
      <c r="F256" s="24"/>
      <c r="G256" s="24">
        <v>3.7039999999999997E-2</v>
      </c>
      <c r="H256" s="24">
        <f>ROUND((C256-D256)*G256*12,2)</f>
        <v>0.61</v>
      </c>
      <c r="I256" s="24"/>
      <c r="J256" s="24"/>
      <c r="K256" s="31"/>
      <c r="L256" s="54"/>
    </row>
    <row r="257" spans="1:12" ht="14.1" hidden="1" customHeight="1" x14ac:dyDescent="0.25">
      <c r="A257" s="53"/>
      <c r="B257" s="141"/>
      <c r="C257" s="141"/>
      <c r="D257" s="141"/>
      <c r="E257" s="141"/>
      <c r="F257" s="141"/>
      <c r="G257" s="141"/>
      <c r="H257" s="141"/>
      <c r="I257" s="24"/>
      <c r="J257" s="24"/>
      <c r="K257" s="31"/>
      <c r="L257" s="54"/>
    </row>
    <row r="258" spans="1:12" ht="14.1" hidden="1" customHeight="1" x14ac:dyDescent="0.25">
      <c r="A258" s="53"/>
      <c r="B258" s="24"/>
      <c r="C258" s="24">
        <v>69.67</v>
      </c>
      <c r="D258" s="24">
        <v>57.95</v>
      </c>
      <c r="E258" s="24"/>
      <c r="F258" s="24"/>
      <c r="G258" s="24">
        <v>1.5786899999999999</v>
      </c>
      <c r="H258" s="24">
        <f>ROUND((C258-D258)*G258*12,2)</f>
        <v>222.03</v>
      </c>
      <c r="I258" s="24"/>
      <c r="J258" s="24"/>
      <c r="K258" s="31"/>
      <c r="L258" s="54"/>
    </row>
    <row r="259" spans="1:12" ht="14.1" hidden="1" customHeight="1" x14ac:dyDescent="0.25">
      <c r="A259" s="53"/>
      <c r="B259" s="141"/>
      <c r="C259" s="141"/>
      <c r="D259" s="141"/>
      <c r="E259" s="141"/>
      <c r="F259" s="141"/>
      <c r="G259" s="141"/>
      <c r="H259" s="141"/>
      <c r="I259" s="24"/>
      <c r="J259" s="24"/>
      <c r="K259" s="31"/>
      <c r="L259" s="54"/>
    </row>
    <row r="260" spans="1:12" ht="14.1" hidden="1" customHeight="1" x14ac:dyDescent="0.25">
      <c r="A260" s="53"/>
      <c r="B260" s="24"/>
      <c r="C260" s="24">
        <v>69.67</v>
      </c>
      <c r="D260" s="24">
        <v>57.95</v>
      </c>
      <c r="E260" s="24"/>
      <c r="F260" s="24"/>
      <c r="G260" s="24">
        <v>1.75413</v>
      </c>
      <c r="H260" s="24">
        <f>ROUND((C260-D260)*G260*12,2)</f>
        <v>246.7</v>
      </c>
      <c r="I260" s="24"/>
      <c r="J260" s="24"/>
      <c r="K260" s="31"/>
      <c r="L260" s="54"/>
    </row>
    <row r="261" spans="1:12" ht="14.1" hidden="1" customHeight="1" x14ac:dyDescent="0.25">
      <c r="A261" s="53"/>
      <c r="B261" s="24"/>
      <c r="C261" s="24">
        <v>69.67</v>
      </c>
      <c r="D261" s="24">
        <v>68.3</v>
      </c>
      <c r="E261" s="24"/>
      <c r="F261" s="24"/>
      <c r="G261" s="24">
        <v>5.4800000000000001E-2</v>
      </c>
      <c r="H261" s="24">
        <f>ROUND((C261-D261)*G261*12,2)</f>
        <v>0.9</v>
      </c>
      <c r="I261" s="24"/>
      <c r="J261" s="24"/>
      <c r="K261" s="31"/>
      <c r="L261" s="54"/>
    </row>
    <row r="262" spans="1:12" ht="14.1" hidden="1" customHeight="1" x14ac:dyDescent="0.25">
      <c r="A262" s="53"/>
      <c r="B262" s="24"/>
      <c r="C262" s="24"/>
      <c r="D262" s="24"/>
      <c r="E262" s="24"/>
      <c r="F262" s="24"/>
      <c r="G262" s="24"/>
      <c r="H262" s="24">
        <f>H242+H243+H245+H247+H248+H250+H252+H253+H255+H256+H258+H260+H261</f>
        <v>8949.66</v>
      </c>
      <c r="I262" s="24"/>
      <c r="J262" s="25"/>
      <c r="K262" s="31"/>
      <c r="L262" s="54"/>
    </row>
    <row r="263" spans="1:12" ht="14.1" hidden="1" customHeight="1" x14ac:dyDescent="0.25">
      <c r="A263" s="53"/>
      <c r="B263" s="141"/>
      <c r="C263" s="141"/>
      <c r="D263" s="141"/>
      <c r="E263" s="141"/>
      <c r="F263" s="141"/>
      <c r="G263" s="141"/>
      <c r="H263" s="141"/>
      <c r="I263" s="24"/>
      <c r="J263" s="24"/>
      <c r="K263" s="31"/>
      <c r="L263" s="54"/>
    </row>
    <row r="264" spans="1:12" ht="14.1" hidden="1" customHeight="1" x14ac:dyDescent="0.25">
      <c r="A264" s="53"/>
      <c r="B264" s="24"/>
      <c r="C264" s="24">
        <v>309.23</v>
      </c>
      <c r="D264" s="24">
        <v>107.13</v>
      </c>
      <c r="E264" s="24"/>
      <c r="F264" s="24"/>
      <c r="G264" s="24">
        <v>2.069</v>
      </c>
      <c r="H264" s="24">
        <f>ROUND((C264-D264)*G264*12,2)</f>
        <v>5017.74</v>
      </c>
      <c r="I264" s="24"/>
      <c r="J264" s="25"/>
      <c r="K264" s="31"/>
      <c r="L264" s="54"/>
    </row>
    <row r="265" spans="1:12" ht="14.1" hidden="1" customHeight="1" x14ac:dyDescent="0.25">
      <c r="A265" s="53"/>
      <c r="B265" s="141"/>
      <c r="C265" s="141"/>
      <c r="D265" s="141"/>
      <c r="E265" s="141"/>
      <c r="F265" s="141"/>
      <c r="G265" s="141"/>
      <c r="H265" s="141"/>
      <c r="I265" s="24"/>
      <c r="J265" s="24"/>
      <c r="K265" s="31"/>
      <c r="L265" s="54"/>
    </row>
    <row r="266" spans="1:12" ht="14.1" hidden="1" customHeight="1" x14ac:dyDescent="0.25">
      <c r="A266" s="53"/>
      <c r="B266" s="24"/>
      <c r="C266" s="24">
        <v>6.78</v>
      </c>
      <c r="D266" s="24">
        <v>6.78</v>
      </c>
      <c r="E266" s="24"/>
      <c r="F266" s="24"/>
      <c r="G266" s="24">
        <v>3.2423000000000002</v>
      </c>
      <c r="H266" s="24">
        <f>ROUND((C266-D266)*G266*12,2)</f>
        <v>0</v>
      </c>
      <c r="I266" s="24"/>
      <c r="J266" s="24"/>
      <c r="K266" s="31"/>
      <c r="L266" s="54"/>
    </row>
    <row r="267" spans="1:12" ht="14.1" hidden="1" customHeight="1" x14ac:dyDescent="0.25">
      <c r="A267" s="53"/>
      <c r="B267" s="141"/>
      <c r="C267" s="141"/>
      <c r="D267" s="141"/>
      <c r="E267" s="141"/>
      <c r="F267" s="141"/>
      <c r="G267" s="141"/>
      <c r="H267" s="141"/>
      <c r="I267" s="24"/>
      <c r="J267" s="24"/>
      <c r="K267" s="31"/>
      <c r="L267" s="54"/>
    </row>
    <row r="268" spans="1:12" ht="14.1" hidden="1" customHeight="1" x14ac:dyDescent="0.25">
      <c r="A268" s="53"/>
      <c r="B268" s="24"/>
      <c r="C268" s="24">
        <v>6.78</v>
      </c>
      <c r="D268" s="24">
        <v>6.78</v>
      </c>
      <c r="E268" s="24"/>
      <c r="F268" s="24"/>
      <c r="G268" s="24">
        <v>6.0217999999999998</v>
      </c>
      <c r="H268" s="24">
        <f>ROUND((C268-D268)*G268*12,2)</f>
        <v>0</v>
      </c>
      <c r="I268" s="24"/>
      <c r="J268" s="24"/>
      <c r="K268" s="31"/>
      <c r="L268" s="54"/>
    </row>
    <row r="269" spans="1:12" ht="14.1" hidden="1" customHeight="1" x14ac:dyDescent="0.25">
      <c r="A269" s="53"/>
      <c r="B269" s="141"/>
      <c r="C269" s="141"/>
      <c r="D269" s="141"/>
      <c r="E269" s="141"/>
      <c r="F269" s="141"/>
      <c r="G269" s="141"/>
      <c r="H269" s="141"/>
      <c r="I269" s="24"/>
      <c r="J269" s="24"/>
      <c r="K269" s="31"/>
      <c r="L269" s="54"/>
    </row>
    <row r="270" spans="1:12" ht="14.1" hidden="1" customHeight="1" x14ac:dyDescent="0.25">
      <c r="A270" s="53"/>
      <c r="B270" s="24"/>
      <c r="C270" s="24">
        <v>15.47</v>
      </c>
      <c r="D270" s="24">
        <v>9.9</v>
      </c>
      <c r="E270" s="24"/>
      <c r="F270" s="24"/>
      <c r="G270" s="24">
        <v>2.5238999999999998</v>
      </c>
      <c r="H270" s="24">
        <f>ROUND((C270-D270)*G270*12,2)</f>
        <v>168.7</v>
      </c>
      <c r="I270" s="24"/>
      <c r="J270" s="24"/>
      <c r="K270" s="31"/>
      <c r="L270" s="54"/>
    </row>
    <row r="271" spans="1:12" ht="14.1" hidden="1" customHeight="1" x14ac:dyDescent="0.25">
      <c r="A271" s="53"/>
      <c r="B271" s="141"/>
      <c r="C271" s="141"/>
      <c r="D271" s="141"/>
      <c r="E271" s="141"/>
      <c r="F271" s="141"/>
      <c r="G271" s="141"/>
      <c r="H271" s="141"/>
      <c r="I271" s="24"/>
      <c r="J271" s="24"/>
      <c r="K271" s="31"/>
      <c r="L271" s="54"/>
    </row>
    <row r="272" spans="1:12" ht="14.1" hidden="1" customHeight="1" x14ac:dyDescent="0.25">
      <c r="A272" s="53"/>
      <c r="B272" s="24"/>
      <c r="C272" s="24">
        <v>12.65</v>
      </c>
      <c r="D272" s="24">
        <v>8.42</v>
      </c>
      <c r="E272" s="24"/>
      <c r="F272" s="24"/>
      <c r="G272" s="24">
        <v>3.7366999999999999</v>
      </c>
      <c r="H272" s="24">
        <f>ROUND((C272-D272)*G272*12,2)</f>
        <v>189.67</v>
      </c>
      <c r="I272" s="24"/>
      <c r="J272" s="24"/>
      <c r="K272" s="31"/>
      <c r="L272" s="54"/>
    </row>
    <row r="273" spans="1:12" ht="14.1" hidden="1" customHeight="1" x14ac:dyDescent="0.25">
      <c r="A273" s="53"/>
      <c r="B273" s="24"/>
      <c r="C273" s="24"/>
      <c r="D273" s="24"/>
      <c r="E273" s="24"/>
      <c r="F273" s="24"/>
      <c r="G273" s="24"/>
      <c r="H273" s="24">
        <f>H266+H268+H270+H272</f>
        <v>358.37</v>
      </c>
      <c r="I273" s="24"/>
      <c r="J273" s="25"/>
      <c r="K273" s="31"/>
      <c r="L273" s="54"/>
    </row>
    <row r="274" spans="1:12" ht="14.1" hidden="1" customHeight="1" x14ac:dyDescent="0.25">
      <c r="A274" s="53"/>
      <c r="B274" s="141"/>
      <c r="C274" s="141"/>
      <c r="D274" s="141"/>
      <c r="E274" s="141"/>
      <c r="F274" s="141"/>
      <c r="G274" s="141"/>
      <c r="H274" s="141"/>
      <c r="I274" s="24"/>
      <c r="J274" s="25"/>
      <c r="K274" s="31"/>
      <c r="L274" s="54"/>
    </row>
    <row r="275" spans="1:12" ht="14.1" hidden="1" customHeight="1" x14ac:dyDescent="0.25">
      <c r="A275" s="53"/>
      <c r="B275" s="78"/>
      <c r="C275" s="78">
        <v>42.38</v>
      </c>
      <c r="D275" s="78">
        <v>1.4283845799999999</v>
      </c>
      <c r="E275" s="24"/>
      <c r="F275" s="24"/>
      <c r="G275" s="24">
        <v>31.22</v>
      </c>
      <c r="H275" s="24">
        <f>ROUND((C275-D275)*G275*12,2)</f>
        <v>15342.11</v>
      </c>
      <c r="I275" s="24"/>
      <c r="J275" s="25"/>
      <c r="K275" s="31"/>
      <c r="L275" s="54"/>
    </row>
    <row r="276" spans="1:12" ht="14.1" hidden="1" customHeight="1" thickBot="1" x14ac:dyDescent="0.3">
      <c r="A276" s="41"/>
      <c r="B276" s="79"/>
      <c r="C276" s="79"/>
      <c r="D276" s="79"/>
      <c r="E276" s="42"/>
      <c r="F276" s="42"/>
      <c r="G276" s="42"/>
      <c r="H276" s="43">
        <f>H237+H239+H262+H264+H273+H275</f>
        <v>42121.67</v>
      </c>
      <c r="I276" s="43"/>
      <c r="J276" s="44">
        <v>62583.96</v>
      </c>
      <c r="K276" s="45"/>
      <c r="L276" s="46">
        <f>ROUND(J276*99%,2)</f>
        <v>61958.12</v>
      </c>
    </row>
    <row r="277" spans="1:12" ht="14.1" hidden="1" customHeight="1" x14ac:dyDescent="0.25">
      <c r="A277" s="55"/>
      <c r="B277" s="80"/>
      <c r="C277" s="80"/>
      <c r="D277" s="80"/>
      <c r="E277" s="37"/>
      <c r="F277" s="37"/>
      <c r="G277" s="37"/>
      <c r="H277" s="56"/>
      <c r="I277" s="56"/>
      <c r="J277" s="57"/>
      <c r="K277" s="55"/>
      <c r="L277" s="37"/>
    </row>
    <row r="278" spans="1:12" ht="14.1" hidden="1" customHeight="1" x14ac:dyDescent="0.25">
      <c r="A278" s="31"/>
      <c r="B278" s="31"/>
      <c r="C278" s="31"/>
      <c r="D278" s="31"/>
      <c r="E278" s="31"/>
      <c r="F278" s="31"/>
      <c r="G278" s="31"/>
      <c r="H278" s="31">
        <f>H20+H22+H37+H58+H67+H136+H159+H181+H185+H202+H222+H233+H276</f>
        <v>175213.47999999998</v>
      </c>
      <c r="I278" s="31"/>
      <c r="J278" s="31"/>
      <c r="K278" s="81">
        <f>H233+H222+H185+H181+H159+H136+H67+H58+H37+H20+H22</f>
        <v>132193.74000000002</v>
      </c>
      <c r="L278" s="82">
        <f>217946.69-K278</f>
        <v>85752.949999999983</v>
      </c>
    </row>
    <row r="279" spans="1:12" ht="14.1" hidden="1" customHeight="1" thickBot="1" x14ac:dyDescent="0.3">
      <c r="A279" s="59"/>
      <c r="B279" s="142"/>
      <c r="C279" s="142"/>
      <c r="D279" s="142"/>
      <c r="E279" s="142"/>
      <c r="F279" s="142"/>
      <c r="G279" s="142"/>
      <c r="H279" s="142"/>
      <c r="I279" s="60"/>
      <c r="J279" s="60"/>
      <c r="K279" s="83"/>
      <c r="L279" s="84"/>
    </row>
    <row r="280" spans="1:12" ht="14.1" hidden="1" customHeight="1" x14ac:dyDescent="0.25">
      <c r="A280" s="52" t="s">
        <v>76</v>
      </c>
      <c r="B280" s="143"/>
      <c r="C280" s="143"/>
      <c r="D280" s="143"/>
      <c r="E280" s="143"/>
      <c r="F280" s="143"/>
      <c r="G280" s="143"/>
      <c r="H280" s="143"/>
      <c r="I280" s="38"/>
      <c r="J280" s="38"/>
      <c r="K280" s="85"/>
      <c r="L280" s="86"/>
    </row>
    <row r="281" spans="1:12" ht="14.1" hidden="1" customHeight="1" thickBot="1" x14ac:dyDescent="0.3">
      <c r="A281" s="41" t="s">
        <v>77</v>
      </c>
      <c r="B281" s="42"/>
      <c r="C281" s="42">
        <v>21.55</v>
      </c>
      <c r="D281" s="42">
        <v>14.05</v>
      </c>
      <c r="E281" s="87"/>
      <c r="F281" s="87"/>
      <c r="G281" s="42">
        <v>48.274000000000001</v>
      </c>
      <c r="H281" s="43">
        <f>ROUND((C281-D281)*G281*12,2)</f>
        <v>4344.66</v>
      </c>
      <c r="I281" s="43"/>
      <c r="J281" s="43">
        <v>7977.08</v>
      </c>
      <c r="K281" s="88"/>
      <c r="L281" s="46">
        <f>ROUND(J281*99%,2)</f>
        <v>7897.31</v>
      </c>
    </row>
    <row r="282" spans="1:12" ht="14.1" hidden="1" customHeight="1" thickBot="1" x14ac:dyDescent="0.3">
      <c r="A282" s="89" t="s">
        <v>78</v>
      </c>
      <c r="B282" s="90"/>
      <c r="C282" s="90"/>
      <c r="D282" s="90"/>
      <c r="E282" s="91"/>
      <c r="F282" s="91"/>
      <c r="G282" s="90"/>
      <c r="H282" s="92">
        <f>H20+H22+H37+H58+H67+H136+H159+H181+H185+H202+H222+H233+H276+H281</f>
        <v>179558.13999999998</v>
      </c>
      <c r="I282" s="92"/>
      <c r="J282" s="93">
        <f>J20+J22+J37+J58+J67+J136+J159+J181+J185+J202+J222+J233+J276+J281</f>
        <v>289451.03000000003</v>
      </c>
      <c r="K282" s="94"/>
      <c r="L282" s="95">
        <f>L20+L22+L37+L58+L67+L136+L159+L181+L185+L202+L222+L233+L276+L281</f>
        <v>135381.99</v>
      </c>
    </row>
    <row r="283" spans="1:12" ht="14.1" hidden="1" customHeight="1" x14ac:dyDescent="0.25"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</row>
    <row r="284" spans="1:12" ht="14.1" hidden="1" customHeight="1" x14ac:dyDescent="0.25"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</row>
    <row r="285" spans="1:12" ht="15.75" hidden="1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</row>
    <row r="286" spans="1:12" ht="15.75" hidden="1" x14ac:dyDescent="0.25">
      <c r="B286" s="143"/>
      <c r="C286" s="143"/>
      <c r="D286" s="143"/>
      <c r="E286" s="143"/>
      <c r="F286" s="143"/>
      <c r="G286" s="143"/>
      <c r="H286" s="143"/>
      <c r="I286" s="38"/>
      <c r="J286" s="71"/>
      <c r="K286" s="71"/>
    </row>
    <row r="287" spans="1:12" ht="15.75" hidden="1" x14ac:dyDescent="0.25">
      <c r="B287" s="141"/>
      <c r="C287" s="141"/>
      <c r="D287" s="141"/>
      <c r="E287" s="141"/>
      <c r="F287" s="141"/>
      <c r="G287" s="141"/>
      <c r="H287" s="141"/>
      <c r="I287" s="24"/>
      <c r="J287" s="71"/>
      <c r="K287" s="71"/>
    </row>
    <row r="288" spans="1:12" ht="15.75" hidden="1" x14ac:dyDescent="0.25">
      <c r="B288" s="24"/>
      <c r="C288" s="24">
        <v>90.58</v>
      </c>
      <c r="D288" s="24">
        <v>27.74</v>
      </c>
      <c r="E288" s="24"/>
      <c r="F288" s="24"/>
      <c r="G288" s="24">
        <v>26.4</v>
      </c>
      <c r="H288" s="24">
        <f>ROUND((C288-D288)*G288*2,2)</f>
        <v>3317.95</v>
      </c>
      <c r="I288" s="24"/>
      <c r="J288" s="71"/>
      <c r="K288" s="71"/>
    </row>
    <row r="289" spans="1:11" ht="15.75" hidden="1" x14ac:dyDescent="0.25">
      <c r="B289" s="141"/>
      <c r="C289" s="141"/>
      <c r="D289" s="141"/>
      <c r="E289" s="141"/>
      <c r="F289" s="141"/>
      <c r="G289" s="141"/>
      <c r="H289" s="141"/>
      <c r="I289" s="24"/>
      <c r="J289" s="71"/>
      <c r="K289" s="71"/>
    </row>
    <row r="290" spans="1:11" ht="15.75" hidden="1" x14ac:dyDescent="0.25">
      <c r="B290" s="24"/>
      <c r="C290" s="24">
        <v>89.45</v>
      </c>
      <c r="D290" s="24">
        <v>26.33</v>
      </c>
      <c r="E290" s="24"/>
      <c r="F290" s="24"/>
      <c r="G290" s="24">
        <v>3.35</v>
      </c>
      <c r="H290" s="24">
        <f>ROUND((C290-D290)*G290*2,2)</f>
        <v>422.9</v>
      </c>
      <c r="I290" s="24"/>
      <c r="J290" s="71"/>
      <c r="K290" s="71"/>
    </row>
    <row r="291" spans="1:11" ht="15.75" hidden="1" x14ac:dyDescent="0.25">
      <c r="B291" s="141"/>
      <c r="C291" s="141"/>
      <c r="D291" s="141"/>
      <c r="E291" s="141"/>
      <c r="F291" s="141"/>
      <c r="G291" s="141"/>
      <c r="H291" s="141"/>
      <c r="I291" s="24"/>
      <c r="J291" s="71"/>
      <c r="K291" s="71"/>
    </row>
    <row r="292" spans="1:11" ht="15.75" hidden="1" x14ac:dyDescent="0.25">
      <c r="B292" s="24"/>
      <c r="C292" s="24">
        <v>74.84</v>
      </c>
      <c r="D292" s="24">
        <v>20.28</v>
      </c>
      <c r="E292" s="24"/>
      <c r="F292" s="24"/>
      <c r="G292" s="24">
        <v>10.72</v>
      </c>
      <c r="H292" s="24">
        <f>ROUND((C292-D292)*G292*2,2)</f>
        <v>1169.77</v>
      </c>
      <c r="I292" s="24"/>
      <c r="J292" s="71"/>
      <c r="K292" s="71"/>
    </row>
    <row r="293" spans="1:11" ht="15.75" hidden="1" x14ac:dyDescent="0.25">
      <c r="B293" s="141"/>
      <c r="C293" s="141"/>
      <c r="D293" s="141"/>
      <c r="E293" s="141"/>
      <c r="F293" s="141"/>
      <c r="G293" s="141"/>
      <c r="H293" s="141"/>
      <c r="I293" s="24"/>
      <c r="J293" s="71"/>
      <c r="K293" s="71"/>
    </row>
    <row r="294" spans="1:11" ht="15.75" hidden="1" x14ac:dyDescent="0.25">
      <c r="B294" s="24"/>
      <c r="C294" s="24">
        <v>73.709999999999994</v>
      </c>
      <c r="D294" s="24">
        <v>18.87</v>
      </c>
      <c r="E294" s="24"/>
      <c r="F294" s="24"/>
      <c r="G294" s="24">
        <v>55.58</v>
      </c>
      <c r="H294" s="24">
        <f>ROUND((C294-D294)*G294*2,2)</f>
        <v>6096.01</v>
      </c>
      <c r="I294" s="24"/>
      <c r="J294" s="71"/>
      <c r="K294" s="71"/>
    </row>
    <row r="295" spans="1:11" ht="15.75" hidden="1" x14ac:dyDescent="0.25">
      <c r="B295" s="141"/>
      <c r="C295" s="141"/>
      <c r="D295" s="141"/>
      <c r="E295" s="141"/>
      <c r="F295" s="141"/>
      <c r="G295" s="141"/>
      <c r="H295" s="141"/>
      <c r="I295" s="24"/>
      <c r="J295" s="71"/>
      <c r="K295" s="71"/>
    </row>
    <row r="296" spans="1:11" ht="15.75" hidden="1" x14ac:dyDescent="0.25">
      <c r="B296" s="24"/>
      <c r="C296" s="24">
        <v>57.01</v>
      </c>
      <c r="D296" s="24">
        <v>12.6</v>
      </c>
      <c r="E296" s="24"/>
      <c r="F296" s="24"/>
      <c r="G296" s="24">
        <v>2.66</v>
      </c>
      <c r="H296" s="24">
        <f>ROUND((C296-D296)*G296*2,2)</f>
        <v>236.26</v>
      </c>
      <c r="I296" s="24"/>
      <c r="J296" s="71"/>
      <c r="K296" s="71"/>
    </row>
    <row r="297" spans="1:11" ht="15.75" hidden="1" x14ac:dyDescent="0.25">
      <c r="B297" s="141"/>
      <c r="C297" s="141"/>
      <c r="D297" s="141"/>
      <c r="E297" s="141"/>
      <c r="F297" s="141"/>
      <c r="G297" s="141"/>
      <c r="H297" s="141"/>
      <c r="I297" s="24"/>
      <c r="J297" s="71"/>
      <c r="K297" s="71"/>
    </row>
    <row r="298" spans="1:11" ht="15.75" hidden="1" x14ac:dyDescent="0.25">
      <c r="B298" s="24"/>
      <c r="C298" s="24">
        <v>72.260000000000005</v>
      </c>
      <c r="D298" s="24">
        <v>17.5</v>
      </c>
      <c r="E298" s="24"/>
      <c r="F298" s="24"/>
      <c r="G298" s="24">
        <v>0.24</v>
      </c>
      <c r="H298" s="24">
        <f>ROUND((C298-D298)*G298*2,2)</f>
        <v>26.28</v>
      </c>
      <c r="I298" s="24"/>
      <c r="J298" s="71"/>
      <c r="K298" s="71"/>
    </row>
    <row r="299" spans="1:11" ht="16.5" hidden="1" thickBot="1" x14ac:dyDescent="0.3">
      <c r="B299" s="42"/>
      <c r="C299" s="42"/>
      <c r="D299" s="42"/>
      <c r="E299" s="42"/>
      <c r="F299" s="42"/>
      <c r="G299" s="42"/>
      <c r="H299" s="43">
        <f>H288+H290+H292+H294+H296+H298</f>
        <v>11269.170000000002</v>
      </c>
      <c r="I299" s="43"/>
      <c r="J299" s="71"/>
      <c r="K299" s="71"/>
    </row>
    <row r="300" spans="1:11" ht="15.75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5.75" x14ac:dyDescent="0.25">
      <c r="A301" s="96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5.75" x14ac:dyDescent="0.25">
      <c r="A302" s="97" t="s">
        <v>8</v>
      </c>
      <c r="B302" s="97"/>
      <c r="C302" s="98"/>
      <c r="D302" s="98"/>
      <c r="E302" s="98"/>
      <c r="F302" s="97" t="s">
        <v>10</v>
      </c>
      <c r="G302" s="71"/>
      <c r="H302" s="71"/>
      <c r="I302" s="71"/>
      <c r="J302" s="71"/>
      <c r="K302" s="71"/>
    </row>
    <row r="303" spans="1:11" ht="15.75" x14ac:dyDescent="0.25">
      <c r="A303" s="97" t="s">
        <v>9</v>
      </c>
      <c r="B303" s="97"/>
      <c r="C303" s="98"/>
      <c r="D303" s="98"/>
      <c r="E303" s="98"/>
      <c r="F303" s="97" t="s">
        <v>10</v>
      </c>
      <c r="G303" s="71"/>
      <c r="H303" s="71"/>
      <c r="I303" s="71"/>
      <c r="J303" s="71"/>
      <c r="K303" s="71"/>
    </row>
    <row r="304" spans="1:11" ht="15.75" x14ac:dyDescent="0.25">
      <c r="A304" s="97"/>
      <c r="B304" s="97"/>
      <c r="C304" s="97" t="s">
        <v>11</v>
      </c>
      <c r="D304" s="97"/>
      <c r="E304" s="97"/>
      <c r="F304" s="97"/>
      <c r="G304" s="71"/>
      <c r="H304" s="71"/>
      <c r="I304" s="71"/>
      <c r="J304" s="71"/>
      <c r="K304" s="71"/>
    </row>
    <row r="305" spans="1:11" ht="15.75" x14ac:dyDescent="0.25">
      <c r="A305" s="96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5.75" x14ac:dyDescent="0.25">
      <c r="A306" s="96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x14ac:dyDescent="0.25">
      <c r="A307" s="96" t="s">
        <v>79</v>
      </c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2:11" ht="15.75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2:11" ht="15.75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2:11" ht="15.75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2:11" ht="15.75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2:11" ht="15.75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2:11" ht="15.75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2:11" ht="15.75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2:11" ht="15.75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2:11" ht="15.75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2:11" ht="15.75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2:11" ht="15.75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</sheetData>
  <mergeCells count="160">
    <mergeCell ref="E5:E7"/>
    <mergeCell ref="F5:F7"/>
    <mergeCell ref="J5:L5"/>
    <mergeCell ref="H6:H7"/>
    <mergeCell ref="I6:I7"/>
    <mergeCell ref="B9:I9"/>
    <mergeCell ref="E1:I1"/>
    <mergeCell ref="A2:I2"/>
    <mergeCell ref="A4:A7"/>
    <mergeCell ref="B4:B7"/>
    <mergeCell ref="C4:D4"/>
    <mergeCell ref="E4:F4"/>
    <mergeCell ref="G4:G7"/>
    <mergeCell ref="H4:I5"/>
    <mergeCell ref="C5:C7"/>
    <mergeCell ref="D5:D7"/>
    <mergeCell ref="B24:H24"/>
    <mergeCell ref="B25:H25"/>
    <mergeCell ref="K25:K37"/>
    <mergeCell ref="B27:H27"/>
    <mergeCell ref="B29:H29"/>
    <mergeCell ref="B31:H31"/>
    <mergeCell ref="B33:H33"/>
    <mergeCell ref="B35:H35"/>
    <mergeCell ref="B10:M10"/>
    <mergeCell ref="B12:M12"/>
    <mergeCell ref="B14:M14"/>
    <mergeCell ref="B15:H15"/>
    <mergeCell ref="B17:H17"/>
    <mergeCell ref="B21:H21"/>
    <mergeCell ref="B39:H39"/>
    <mergeCell ref="B40:H40"/>
    <mergeCell ref="K40:K58"/>
    <mergeCell ref="B42:H42"/>
    <mergeCell ref="B44:H44"/>
    <mergeCell ref="B46:H46"/>
    <mergeCell ref="B48:H48"/>
    <mergeCell ref="B50:H50"/>
    <mergeCell ref="B52:H52"/>
    <mergeCell ref="B54:H54"/>
    <mergeCell ref="B70:H70"/>
    <mergeCell ref="B71:H71"/>
    <mergeCell ref="B73:H73"/>
    <mergeCell ref="B75:H75"/>
    <mergeCell ref="B77:H77"/>
    <mergeCell ref="B79:H79"/>
    <mergeCell ref="B56:H56"/>
    <mergeCell ref="B60:H60"/>
    <mergeCell ref="B61:H61"/>
    <mergeCell ref="B63:H63"/>
    <mergeCell ref="B65:H65"/>
    <mergeCell ref="B69:H69"/>
    <mergeCell ref="B92:H92"/>
    <mergeCell ref="B93:H93"/>
    <mergeCell ref="B95:H95"/>
    <mergeCell ref="B97:H97"/>
    <mergeCell ref="B99:H99"/>
    <mergeCell ref="B100:H100"/>
    <mergeCell ref="B81:H81"/>
    <mergeCell ref="B83:H83"/>
    <mergeCell ref="B85:H85"/>
    <mergeCell ref="B87:H87"/>
    <mergeCell ref="B89:H89"/>
    <mergeCell ref="B91:H91"/>
    <mergeCell ref="B113:H113"/>
    <mergeCell ref="B115:H115"/>
    <mergeCell ref="B117:H117"/>
    <mergeCell ref="B118:H118"/>
    <mergeCell ref="B120:H120"/>
    <mergeCell ref="B122:H122"/>
    <mergeCell ref="B102:H102"/>
    <mergeCell ref="B103:H103"/>
    <mergeCell ref="B105:H105"/>
    <mergeCell ref="B107:H107"/>
    <mergeCell ref="B109:H109"/>
    <mergeCell ref="B111:H111"/>
    <mergeCell ref="B134:H134"/>
    <mergeCell ref="B138:H138"/>
    <mergeCell ref="B139:H139"/>
    <mergeCell ref="B140:H140"/>
    <mergeCell ref="B142:H142"/>
    <mergeCell ref="B144:H144"/>
    <mergeCell ref="B123:H123"/>
    <mergeCell ref="B125:H125"/>
    <mergeCell ref="B127:H127"/>
    <mergeCell ref="B128:H128"/>
    <mergeCell ref="B130:H130"/>
    <mergeCell ref="B132:H132"/>
    <mergeCell ref="B157:H157"/>
    <mergeCell ref="B161:K161"/>
    <mergeCell ref="B162:H162"/>
    <mergeCell ref="B163:H163"/>
    <mergeCell ref="B165:H165"/>
    <mergeCell ref="B167:H167"/>
    <mergeCell ref="B146:H146"/>
    <mergeCell ref="B148:H148"/>
    <mergeCell ref="B150:H150"/>
    <mergeCell ref="B152:H152"/>
    <mergeCell ref="B153:H153"/>
    <mergeCell ref="B155:H155"/>
    <mergeCell ref="B179:H179"/>
    <mergeCell ref="B183:K183"/>
    <mergeCell ref="B184:K184"/>
    <mergeCell ref="B187:K187"/>
    <mergeCell ref="B188:K188"/>
    <mergeCell ref="B190:H190"/>
    <mergeCell ref="B169:H169"/>
    <mergeCell ref="B171:H171"/>
    <mergeCell ref="B172:H172"/>
    <mergeCell ref="B174:H174"/>
    <mergeCell ref="B175:H175"/>
    <mergeCell ref="B177:H177"/>
    <mergeCell ref="B205:H205"/>
    <mergeCell ref="B207:H207"/>
    <mergeCell ref="B209:H209"/>
    <mergeCell ref="B211:H211"/>
    <mergeCell ref="B214:H214"/>
    <mergeCell ref="B215:H215"/>
    <mergeCell ref="B192:H192"/>
    <mergeCell ref="B194:H194"/>
    <mergeCell ref="B196:H196"/>
    <mergeCell ref="B198:H198"/>
    <mergeCell ref="B200:H200"/>
    <mergeCell ref="B204:H204"/>
    <mergeCell ref="B231:H231"/>
    <mergeCell ref="B235:H235"/>
    <mergeCell ref="B236:H236"/>
    <mergeCell ref="B238:H238"/>
    <mergeCell ref="B240:H240"/>
    <mergeCell ref="B241:H241"/>
    <mergeCell ref="B217:H217"/>
    <mergeCell ref="B219:H219"/>
    <mergeCell ref="B224:K224"/>
    <mergeCell ref="B225:H225"/>
    <mergeCell ref="B227:H227"/>
    <mergeCell ref="B229:H229"/>
    <mergeCell ref="B259:H259"/>
    <mergeCell ref="B263:H263"/>
    <mergeCell ref="B265:H265"/>
    <mergeCell ref="B267:H267"/>
    <mergeCell ref="B269:H269"/>
    <mergeCell ref="B271:H271"/>
    <mergeCell ref="B244:H244"/>
    <mergeCell ref="B246:H246"/>
    <mergeCell ref="B249:H249"/>
    <mergeCell ref="B251:H251"/>
    <mergeCell ref="B254:H254"/>
    <mergeCell ref="B257:H257"/>
    <mergeCell ref="B287:H287"/>
    <mergeCell ref="B289:H289"/>
    <mergeCell ref="B291:H291"/>
    <mergeCell ref="B293:H293"/>
    <mergeCell ref="B295:H295"/>
    <mergeCell ref="B297:H297"/>
    <mergeCell ref="B274:H274"/>
    <mergeCell ref="B279:H279"/>
    <mergeCell ref="B280:H280"/>
    <mergeCell ref="B283:K283"/>
    <mergeCell ref="B284:K284"/>
    <mergeCell ref="B286:H286"/>
  </mergeCells>
  <pageMargins left="0.43307086614173229" right="0" top="0.9" bottom="0" header="0.51181102362204722" footer="0.51181102362204722"/>
  <pageSetup paperSize="9"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="75" workbookViewId="0">
      <selection activeCell="A23" sqref="A23:G25"/>
    </sheetView>
  </sheetViews>
  <sheetFormatPr defaultRowHeight="15" x14ac:dyDescent="0.25"/>
  <cols>
    <col min="2" max="2" width="19" customWidth="1"/>
    <col min="3" max="3" width="17.85546875" customWidth="1"/>
    <col min="4" max="4" width="19.5703125" customWidth="1"/>
    <col min="5" max="5" width="20.7109375" customWidth="1"/>
    <col min="6" max="6" width="17.7109375" customWidth="1"/>
    <col min="7" max="7" width="19" customWidth="1"/>
    <col min="8" max="8" width="17.28515625" customWidth="1"/>
    <col min="9" max="9" width="17" customWidth="1"/>
    <col min="10" max="10" width="17.5703125" customWidth="1"/>
    <col min="11" max="11" width="17.28515625" customWidth="1"/>
    <col min="12" max="12" width="15" customWidth="1"/>
    <col min="13" max="13" width="17.42578125" customWidth="1"/>
  </cols>
  <sheetData>
    <row r="1" spans="1:13" ht="39" customHeight="1" x14ac:dyDescent="0.25">
      <c r="A1" s="128" t="s">
        <v>14</v>
      </c>
      <c r="B1" s="128"/>
      <c r="C1" s="128"/>
      <c r="D1" s="128"/>
      <c r="E1" s="128"/>
      <c r="F1" s="128" t="s">
        <v>80</v>
      </c>
      <c r="G1" s="128"/>
      <c r="H1" s="128"/>
      <c r="I1" s="128"/>
      <c r="J1" s="128"/>
      <c r="K1" s="128"/>
      <c r="L1" s="128"/>
      <c r="M1" s="128"/>
    </row>
    <row r="2" spans="1:13" ht="42.7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67.5" customHeight="1" x14ac:dyDescent="0.25">
      <c r="A3" s="182" t="s">
        <v>81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 x14ac:dyDescent="0.25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x14ac:dyDescent="0.25">
      <c r="B5" s="130" t="s">
        <v>7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x14ac:dyDescent="0.25"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3" ht="15" customHeight="1" x14ac:dyDescent="0.25">
      <c r="B7" s="130" t="s">
        <v>20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5" customHeight="1" x14ac:dyDescent="0.25">
      <c r="A8" s="179" t="s">
        <v>13</v>
      </c>
      <c r="B8" s="134" t="s">
        <v>18</v>
      </c>
      <c r="C8" s="135"/>
      <c r="D8" s="123" t="s">
        <v>21</v>
      </c>
      <c r="E8" s="124"/>
      <c r="F8" s="124"/>
      <c r="G8" s="124"/>
      <c r="H8" s="124"/>
      <c r="I8" s="124"/>
      <c r="J8" s="124"/>
      <c r="K8" s="124"/>
      <c r="L8" s="124"/>
      <c r="M8" s="124"/>
    </row>
    <row r="9" spans="1:13" ht="15" customHeight="1" x14ac:dyDescent="0.25">
      <c r="A9" s="180"/>
      <c r="B9" s="136"/>
      <c r="C9" s="137"/>
      <c r="D9" s="123" t="s">
        <v>15</v>
      </c>
      <c r="E9" s="124"/>
      <c r="F9" s="124"/>
      <c r="G9" s="125"/>
      <c r="H9" s="123" t="s">
        <v>16</v>
      </c>
      <c r="I9" s="124"/>
      <c r="J9" s="124"/>
      <c r="K9" s="125"/>
      <c r="L9" s="138" t="s">
        <v>0</v>
      </c>
      <c r="M9" s="138" t="s">
        <v>1</v>
      </c>
    </row>
    <row r="10" spans="1:13" ht="311.25" customHeight="1" x14ac:dyDescent="0.25">
      <c r="A10" s="181"/>
      <c r="B10" s="9" t="s">
        <v>17</v>
      </c>
      <c r="C10" s="8" t="s">
        <v>19</v>
      </c>
      <c r="D10" s="8" t="s">
        <v>22</v>
      </c>
      <c r="E10" s="3" t="s">
        <v>23</v>
      </c>
      <c r="F10" s="3" t="s">
        <v>24</v>
      </c>
      <c r="G10" s="3" t="s">
        <v>25</v>
      </c>
      <c r="H10" s="3" t="s">
        <v>27</v>
      </c>
      <c r="I10" s="3" t="s">
        <v>26</v>
      </c>
      <c r="J10" s="3" t="s">
        <v>24</v>
      </c>
      <c r="K10" s="3" t="s">
        <v>25</v>
      </c>
      <c r="L10" s="139"/>
      <c r="M10" s="139"/>
    </row>
    <row r="11" spans="1:13" x14ac:dyDescent="0.25">
      <c r="A11" s="7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</row>
    <row r="12" spans="1:13" x14ac:dyDescent="0.25">
      <c r="A12" s="6"/>
      <c r="B12" s="120">
        <v>3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x14ac:dyDescent="0.2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6"/>
      <c r="B14" s="120" t="s">
        <v>3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3" x14ac:dyDescent="0.2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6"/>
      <c r="B16" s="120" t="s">
        <v>4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x14ac:dyDescent="0.25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6"/>
      <c r="B18" s="120" t="s">
        <v>5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x14ac:dyDescent="0.25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6"/>
      <c r="B20" s="5" t="s">
        <v>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99"/>
      <c r="B21" s="100"/>
      <c r="C21" s="100"/>
      <c r="D21" s="101"/>
      <c r="E21" s="101"/>
      <c r="F21" s="101"/>
      <c r="G21" s="100"/>
      <c r="H21" s="100"/>
      <c r="I21" s="100"/>
      <c r="J21" s="100"/>
      <c r="K21" s="100"/>
      <c r="L21" s="100"/>
      <c r="M21" s="100"/>
    </row>
    <row r="22" spans="1:13" x14ac:dyDescent="0.25">
      <c r="A22" s="102" t="s">
        <v>82</v>
      </c>
      <c r="B22" s="100"/>
      <c r="C22" s="100"/>
      <c r="D22" s="101"/>
      <c r="E22" s="101"/>
      <c r="F22" s="101"/>
      <c r="G22" s="100"/>
      <c r="H22" s="100"/>
      <c r="I22" s="100"/>
      <c r="J22" s="100"/>
      <c r="K22" s="100"/>
      <c r="L22" s="100"/>
      <c r="M22" s="100"/>
    </row>
    <row r="23" spans="1:13" x14ac:dyDescent="0.25">
      <c r="B23" s="1" t="s">
        <v>8</v>
      </c>
      <c r="C23" s="1"/>
      <c r="D23" s="2"/>
      <c r="E23" s="2"/>
      <c r="F23" s="2"/>
      <c r="G23" s="1" t="s">
        <v>10</v>
      </c>
      <c r="H23" s="1"/>
      <c r="I23" s="1"/>
      <c r="J23" s="1"/>
      <c r="K23" s="1"/>
      <c r="L23" s="1"/>
      <c r="M23" s="1"/>
    </row>
    <row r="24" spans="1:13" x14ac:dyDescent="0.25">
      <c r="B24" s="1" t="s">
        <v>9</v>
      </c>
      <c r="C24" s="1"/>
      <c r="D24" s="2"/>
      <c r="E24" s="2"/>
      <c r="F24" s="2"/>
      <c r="G24" s="1" t="s">
        <v>10</v>
      </c>
      <c r="H24" s="1"/>
      <c r="I24" s="1"/>
      <c r="J24" s="1"/>
      <c r="K24" s="1"/>
      <c r="L24" s="1"/>
      <c r="M24" s="1"/>
    </row>
    <row r="25" spans="1:13" x14ac:dyDescent="0.25">
      <c r="B25" s="1"/>
      <c r="C25" s="1"/>
      <c r="D25" s="1" t="s">
        <v>11</v>
      </c>
      <c r="E25" s="1"/>
      <c r="F25" s="1"/>
      <c r="G25" s="1"/>
      <c r="H25" s="1"/>
      <c r="I25" s="1"/>
      <c r="J25" s="1"/>
      <c r="K25" s="1"/>
      <c r="L25" s="1"/>
      <c r="M25" s="1"/>
    </row>
  </sheetData>
  <mergeCells count="18">
    <mergeCell ref="B6:M6"/>
    <mergeCell ref="A1:E2"/>
    <mergeCell ref="F1:M2"/>
    <mergeCell ref="A3:M3"/>
    <mergeCell ref="B4:M4"/>
    <mergeCell ref="B5:M5"/>
    <mergeCell ref="A8:A10"/>
    <mergeCell ref="B8:C9"/>
    <mergeCell ref="D8:M8"/>
    <mergeCell ref="D9:G9"/>
    <mergeCell ref="H9:K9"/>
    <mergeCell ref="L9:L10"/>
    <mergeCell ref="M9:M10"/>
    <mergeCell ref="B12:M12"/>
    <mergeCell ref="B14:M14"/>
    <mergeCell ref="B16:M16"/>
    <mergeCell ref="B18:M18"/>
    <mergeCell ref="B7:M7"/>
  </mergeCells>
  <pageMargins left="0.75" right="0.75" top="1" bottom="1" header="0.5" footer="0.5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7"/>
  <sheetViews>
    <sheetView view="pageBreakPreview" zoomScale="75" zoomScaleNormal="100" workbookViewId="0">
      <selection activeCell="B322" sqref="B322"/>
    </sheetView>
  </sheetViews>
  <sheetFormatPr defaultRowHeight="12.75" x14ac:dyDescent="0.2"/>
  <cols>
    <col min="1" max="1" width="24.140625" style="10" customWidth="1"/>
    <col min="2" max="2" width="13.85546875" style="10" customWidth="1"/>
    <col min="3" max="3" width="23.42578125" style="10" customWidth="1"/>
    <col min="4" max="4" width="25.28515625" style="10" customWidth="1"/>
    <col min="5" max="5" width="22.140625" style="10" customWidth="1"/>
    <col min="6" max="6" width="25" style="10" customWidth="1"/>
    <col min="7" max="7" width="13.42578125" style="10" customWidth="1"/>
    <col min="8" max="8" width="14.42578125" style="10" customWidth="1"/>
    <col min="9" max="9" width="14" style="10" customWidth="1"/>
    <col min="10" max="10" width="11.7109375" style="10" customWidth="1"/>
    <col min="11" max="11" width="17.85546875" style="10" customWidth="1"/>
    <col min="12" max="12" width="15.5703125" style="10" hidden="1" customWidth="1"/>
    <col min="13" max="13" width="18.7109375" style="10" hidden="1" customWidth="1"/>
    <col min="14" max="14" width="17.42578125" style="10" hidden="1" customWidth="1"/>
    <col min="15" max="256" width="9.140625" style="10"/>
    <col min="257" max="257" width="24.140625" style="10" customWidth="1"/>
    <col min="258" max="258" width="13.85546875" style="10" customWidth="1"/>
    <col min="259" max="259" width="23.42578125" style="10" customWidth="1"/>
    <col min="260" max="260" width="25.28515625" style="10" customWidth="1"/>
    <col min="261" max="261" width="22.140625" style="10" customWidth="1"/>
    <col min="262" max="262" width="25" style="10" customWidth="1"/>
    <col min="263" max="263" width="13.42578125" style="10" customWidth="1"/>
    <col min="264" max="264" width="14.42578125" style="10" customWidth="1"/>
    <col min="265" max="265" width="14" style="10" customWidth="1"/>
    <col min="266" max="266" width="11.7109375" style="10" customWidth="1"/>
    <col min="267" max="267" width="17.85546875" style="10" customWidth="1"/>
    <col min="268" max="270" width="0" style="10" hidden="1" customWidth="1"/>
    <col min="271" max="512" width="9.140625" style="10"/>
    <col min="513" max="513" width="24.140625" style="10" customWidth="1"/>
    <col min="514" max="514" width="13.85546875" style="10" customWidth="1"/>
    <col min="515" max="515" width="23.42578125" style="10" customWidth="1"/>
    <col min="516" max="516" width="25.28515625" style="10" customWidth="1"/>
    <col min="517" max="517" width="22.140625" style="10" customWidth="1"/>
    <col min="518" max="518" width="25" style="10" customWidth="1"/>
    <col min="519" max="519" width="13.42578125" style="10" customWidth="1"/>
    <col min="520" max="520" width="14.42578125" style="10" customWidth="1"/>
    <col min="521" max="521" width="14" style="10" customWidth="1"/>
    <col min="522" max="522" width="11.7109375" style="10" customWidth="1"/>
    <col min="523" max="523" width="17.85546875" style="10" customWidth="1"/>
    <col min="524" max="526" width="0" style="10" hidden="1" customWidth="1"/>
    <col min="527" max="768" width="9.140625" style="10"/>
    <col min="769" max="769" width="24.140625" style="10" customWidth="1"/>
    <col min="770" max="770" width="13.85546875" style="10" customWidth="1"/>
    <col min="771" max="771" width="23.42578125" style="10" customWidth="1"/>
    <col min="772" max="772" width="25.28515625" style="10" customWidth="1"/>
    <col min="773" max="773" width="22.140625" style="10" customWidth="1"/>
    <col min="774" max="774" width="25" style="10" customWidth="1"/>
    <col min="775" max="775" width="13.42578125" style="10" customWidth="1"/>
    <col min="776" max="776" width="14.42578125" style="10" customWidth="1"/>
    <col min="777" max="777" width="14" style="10" customWidth="1"/>
    <col min="778" max="778" width="11.7109375" style="10" customWidth="1"/>
    <col min="779" max="779" width="17.85546875" style="10" customWidth="1"/>
    <col min="780" max="782" width="0" style="10" hidden="1" customWidth="1"/>
    <col min="783" max="1024" width="9.140625" style="10"/>
    <col min="1025" max="1025" width="24.140625" style="10" customWidth="1"/>
    <col min="1026" max="1026" width="13.85546875" style="10" customWidth="1"/>
    <col min="1027" max="1027" width="23.42578125" style="10" customWidth="1"/>
    <col min="1028" max="1028" width="25.28515625" style="10" customWidth="1"/>
    <col min="1029" max="1029" width="22.140625" style="10" customWidth="1"/>
    <col min="1030" max="1030" width="25" style="10" customWidth="1"/>
    <col min="1031" max="1031" width="13.42578125" style="10" customWidth="1"/>
    <col min="1032" max="1032" width="14.42578125" style="10" customWidth="1"/>
    <col min="1033" max="1033" width="14" style="10" customWidth="1"/>
    <col min="1034" max="1034" width="11.7109375" style="10" customWidth="1"/>
    <col min="1035" max="1035" width="17.85546875" style="10" customWidth="1"/>
    <col min="1036" max="1038" width="0" style="10" hidden="1" customWidth="1"/>
    <col min="1039" max="1280" width="9.140625" style="10"/>
    <col min="1281" max="1281" width="24.140625" style="10" customWidth="1"/>
    <col min="1282" max="1282" width="13.85546875" style="10" customWidth="1"/>
    <col min="1283" max="1283" width="23.42578125" style="10" customWidth="1"/>
    <col min="1284" max="1284" width="25.28515625" style="10" customWidth="1"/>
    <col min="1285" max="1285" width="22.140625" style="10" customWidth="1"/>
    <col min="1286" max="1286" width="25" style="10" customWidth="1"/>
    <col min="1287" max="1287" width="13.42578125" style="10" customWidth="1"/>
    <col min="1288" max="1288" width="14.42578125" style="10" customWidth="1"/>
    <col min="1289" max="1289" width="14" style="10" customWidth="1"/>
    <col min="1290" max="1290" width="11.7109375" style="10" customWidth="1"/>
    <col min="1291" max="1291" width="17.85546875" style="10" customWidth="1"/>
    <col min="1292" max="1294" width="0" style="10" hidden="1" customWidth="1"/>
    <col min="1295" max="1536" width="9.140625" style="10"/>
    <col min="1537" max="1537" width="24.140625" style="10" customWidth="1"/>
    <col min="1538" max="1538" width="13.85546875" style="10" customWidth="1"/>
    <col min="1539" max="1539" width="23.42578125" style="10" customWidth="1"/>
    <col min="1540" max="1540" width="25.28515625" style="10" customWidth="1"/>
    <col min="1541" max="1541" width="22.140625" style="10" customWidth="1"/>
    <col min="1542" max="1542" width="25" style="10" customWidth="1"/>
    <col min="1543" max="1543" width="13.42578125" style="10" customWidth="1"/>
    <col min="1544" max="1544" width="14.42578125" style="10" customWidth="1"/>
    <col min="1545" max="1545" width="14" style="10" customWidth="1"/>
    <col min="1546" max="1546" width="11.7109375" style="10" customWidth="1"/>
    <col min="1547" max="1547" width="17.85546875" style="10" customWidth="1"/>
    <col min="1548" max="1550" width="0" style="10" hidden="1" customWidth="1"/>
    <col min="1551" max="1792" width="9.140625" style="10"/>
    <col min="1793" max="1793" width="24.140625" style="10" customWidth="1"/>
    <col min="1794" max="1794" width="13.85546875" style="10" customWidth="1"/>
    <col min="1795" max="1795" width="23.42578125" style="10" customWidth="1"/>
    <col min="1796" max="1796" width="25.28515625" style="10" customWidth="1"/>
    <col min="1797" max="1797" width="22.140625" style="10" customWidth="1"/>
    <col min="1798" max="1798" width="25" style="10" customWidth="1"/>
    <col min="1799" max="1799" width="13.42578125" style="10" customWidth="1"/>
    <col min="1800" max="1800" width="14.42578125" style="10" customWidth="1"/>
    <col min="1801" max="1801" width="14" style="10" customWidth="1"/>
    <col min="1802" max="1802" width="11.7109375" style="10" customWidth="1"/>
    <col min="1803" max="1803" width="17.85546875" style="10" customWidth="1"/>
    <col min="1804" max="1806" width="0" style="10" hidden="1" customWidth="1"/>
    <col min="1807" max="2048" width="9.140625" style="10"/>
    <col min="2049" max="2049" width="24.140625" style="10" customWidth="1"/>
    <col min="2050" max="2050" width="13.85546875" style="10" customWidth="1"/>
    <col min="2051" max="2051" width="23.42578125" style="10" customWidth="1"/>
    <col min="2052" max="2052" width="25.28515625" style="10" customWidth="1"/>
    <col min="2053" max="2053" width="22.140625" style="10" customWidth="1"/>
    <col min="2054" max="2054" width="25" style="10" customWidth="1"/>
    <col min="2055" max="2055" width="13.42578125" style="10" customWidth="1"/>
    <col min="2056" max="2056" width="14.42578125" style="10" customWidth="1"/>
    <col min="2057" max="2057" width="14" style="10" customWidth="1"/>
    <col min="2058" max="2058" width="11.7109375" style="10" customWidth="1"/>
    <col min="2059" max="2059" width="17.85546875" style="10" customWidth="1"/>
    <col min="2060" max="2062" width="0" style="10" hidden="1" customWidth="1"/>
    <col min="2063" max="2304" width="9.140625" style="10"/>
    <col min="2305" max="2305" width="24.140625" style="10" customWidth="1"/>
    <col min="2306" max="2306" width="13.85546875" style="10" customWidth="1"/>
    <col min="2307" max="2307" width="23.42578125" style="10" customWidth="1"/>
    <col min="2308" max="2308" width="25.28515625" style="10" customWidth="1"/>
    <col min="2309" max="2309" width="22.140625" style="10" customWidth="1"/>
    <col min="2310" max="2310" width="25" style="10" customWidth="1"/>
    <col min="2311" max="2311" width="13.42578125" style="10" customWidth="1"/>
    <col min="2312" max="2312" width="14.42578125" style="10" customWidth="1"/>
    <col min="2313" max="2313" width="14" style="10" customWidth="1"/>
    <col min="2314" max="2314" width="11.7109375" style="10" customWidth="1"/>
    <col min="2315" max="2315" width="17.85546875" style="10" customWidth="1"/>
    <col min="2316" max="2318" width="0" style="10" hidden="1" customWidth="1"/>
    <col min="2319" max="2560" width="9.140625" style="10"/>
    <col min="2561" max="2561" width="24.140625" style="10" customWidth="1"/>
    <col min="2562" max="2562" width="13.85546875" style="10" customWidth="1"/>
    <col min="2563" max="2563" width="23.42578125" style="10" customWidth="1"/>
    <col min="2564" max="2564" width="25.28515625" style="10" customWidth="1"/>
    <col min="2565" max="2565" width="22.140625" style="10" customWidth="1"/>
    <col min="2566" max="2566" width="25" style="10" customWidth="1"/>
    <col min="2567" max="2567" width="13.42578125" style="10" customWidth="1"/>
    <col min="2568" max="2568" width="14.42578125" style="10" customWidth="1"/>
    <col min="2569" max="2569" width="14" style="10" customWidth="1"/>
    <col min="2570" max="2570" width="11.7109375" style="10" customWidth="1"/>
    <col min="2571" max="2571" width="17.85546875" style="10" customWidth="1"/>
    <col min="2572" max="2574" width="0" style="10" hidden="1" customWidth="1"/>
    <col min="2575" max="2816" width="9.140625" style="10"/>
    <col min="2817" max="2817" width="24.140625" style="10" customWidth="1"/>
    <col min="2818" max="2818" width="13.85546875" style="10" customWidth="1"/>
    <col min="2819" max="2819" width="23.42578125" style="10" customWidth="1"/>
    <col min="2820" max="2820" width="25.28515625" style="10" customWidth="1"/>
    <col min="2821" max="2821" width="22.140625" style="10" customWidth="1"/>
    <col min="2822" max="2822" width="25" style="10" customWidth="1"/>
    <col min="2823" max="2823" width="13.42578125" style="10" customWidth="1"/>
    <col min="2824" max="2824" width="14.42578125" style="10" customWidth="1"/>
    <col min="2825" max="2825" width="14" style="10" customWidth="1"/>
    <col min="2826" max="2826" width="11.7109375" style="10" customWidth="1"/>
    <col min="2827" max="2827" width="17.85546875" style="10" customWidth="1"/>
    <col min="2828" max="2830" width="0" style="10" hidden="1" customWidth="1"/>
    <col min="2831" max="3072" width="9.140625" style="10"/>
    <col min="3073" max="3073" width="24.140625" style="10" customWidth="1"/>
    <col min="3074" max="3074" width="13.85546875" style="10" customWidth="1"/>
    <col min="3075" max="3075" width="23.42578125" style="10" customWidth="1"/>
    <col min="3076" max="3076" width="25.28515625" style="10" customWidth="1"/>
    <col min="3077" max="3077" width="22.140625" style="10" customWidth="1"/>
    <col min="3078" max="3078" width="25" style="10" customWidth="1"/>
    <col min="3079" max="3079" width="13.42578125" style="10" customWidth="1"/>
    <col min="3080" max="3080" width="14.42578125" style="10" customWidth="1"/>
    <col min="3081" max="3081" width="14" style="10" customWidth="1"/>
    <col min="3082" max="3082" width="11.7109375" style="10" customWidth="1"/>
    <col min="3083" max="3083" width="17.85546875" style="10" customWidth="1"/>
    <col min="3084" max="3086" width="0" style="10" hidden="1" customWidth="1"/>
    <col min="3087" max="3328" width="9.140625" style="10"/>
    <col min="3329" max="3329" width="24.140625" style="10" customWidth="1"/>
    <col min="3330" max="3330" width="13.85546875" style="10" customWidth="1"/>
    <col min="3331" max="3331" width="23.42578125" style="10" customWidth="1"/>
    <col min="3332" max="3332" width="25.28515625" style="10" customWidth="1"/>
    <col min="3333" max="3333" width="22.140625" style="10" customWidth="1"/>
    <col min="3334" max="3334" width="25" style="10" customWidth="1"/>
    <col min="3335" max="3335" width="13.42578125" style="10" customWidth="1"/>
    <col min="3336" max="3336" width="14.42578125" style="10" customWidth="1"/>
    <col min="3337" max="3337" width="14" style="10" customWidth="1"/>
    <col min="3338" max="3338" width="11.7109375" style="10" customWidth="1"/>
    <col min="3339" max="3339" width="17.85546875" style="10" customWidth="1"/>
    <col min="3340" max="3342" width="0" style="10" hidden="1" customWidth="1"/>
    <col min="3343" max="3584" width="9.140625" style="10"/>
    <col min="3585" max="3585" width="24.140625" style="10" customWidth="1"/>
    <col min="3586" max="3586" width="13.85546875" style="10" customWidth="1"/>
    <col min="3587" max="3587" width="23.42578125" style="10" customWidth="1"/>
    <col min="3588" max="3588" width="25.28515625" style="10" customWidth="1"/>
    <col min="3589" max="3589" width="22.140625" style="10" customWidth="1"/>
    <col min="3590" max="3590" width="25" style="10" customWidth="1"/>
    <col min="3591" max="3591" width="13.42578125" style="10" customWidth="1"/>
    <col min="3592" max="3592" width="14.42578125" style="10" customWidth="1"/>
    <col min="3593" max="3593" width="14" style="10" customWidth="1"/>
    <col min="3594" max="3594" width="11.7109375" style="10" customWidth="1"/>
    <col min="3595" max="3595" width="17.85546875" style="10" customWidth="1"/>
    <col min="3596" max="3598" width="0" style="10" hidden="1" customWidth="1"/>
    <col min="3599" max="3840" width="9.140625" style="10"/>
    <col min="3841" max="3841" width="24.140625" style="10" customWidth="1"/>
    <col min="3842" max="3842" width="13.85546875" style="10" customWidth="1"/>
    <col min="3843" max="3843" width="23.42578125" style="10" customWidth="1"/>
    <col min="3844" max="3844" width="25.28515625" style="10" customWidth="1"/>
    <col min="3845" max="3845" width="22.140625" style="10" customWidth="1"/>
    <col min="3846" max="3846" width="25" style="10" customWidth="1"/>
    <col min="3847" max="3847" width="13.42578125" style="10" customWidth="1"/>
    <col min="3848" max="3848" width="14.42578125" style="10" customWidth="1"/>
    <col min="3849" max="3849" width="14" style="10" customWidth="1"/>
    <col min="3850" max="3850" width="11.7109375" style="10" customWidth="1"/>
    <col min="3851" max="3851" width="17.85546875" style="10" customWidth="1"/>
    <col min="3852" max="3854" width="0" style="10" hidden="1" customWidth="1"/>
    <col min="3855" max="4096" width="9.140625" style="10"/>
    <col min="4097" max="4097" width="24.140625" style="10" customWidth="1"/>
    <col min="4098" max="4098" width="13.85546875" style="10" customWidth="1"/>
    <col min="4099" max="4099" width="23.42578125" style="10" customWidth="1"/>
    <col min="4100" max="4100" width="25.28515625" style="10" customWidth="1"/>
    <col min="4101" max="4101" width="22.140625" style="10" customWidth="1"/>
    <col min="4102" max="4102" width="25" style="10" customWidth="1"/>
    <col min="4103" max="4103" width="13.42578125" style="10" customWidth="1"/>
    <col min="4104" max="4104" width="14.42578125" style="10" customWidth="1"/>
    <col min="4105" max="4105" width="14" style="10" customWidth="1"/>
    <col min="4106" max="4106" width="11.7109375" style="10" customWidth="1"/>
    <col min="4107" max="4107" width="17.85546875" style="10" customWidth="1"/>
    <col min="4108" max="4110" width="0" style="10" hidden="1" customWidth="1"/>
    <col min="4111" max="4352" width="9.140625" style="10"/>
    <col min="4353" max="4353" width="24.140625" style="10" customWidth="1"/>
    <col min="4354" max="4354" width="13.85546875" style="10" customWidth="1"/>
    <col min="4355" max="4355" width="23.42578125" style="10" customWidth="1"/>
    <col min="4356" max="4356" width="25.28515625" style="10" customWidth="1"/>
    <col min="4357" max="4357" width="22.140625" style="10" customWidth="1"/>
    <col min="4358" max="4358" width="25" style="10" customWidth="1"/>
    <col min="4359" max="4359" width="13.42578125" style="10" customWidth="1"/>
    <col min="4360" max="4360" width="14.42578125" style="10" customWidth="1"/>
    <col min="4361" max="4361" width="14" style="10" customWidth="1"/>
    <col min="4362" max="4362" width="11.7109375" style="10" customWidth="1"/>
    <col min="4363" max="4363" width="17.85546875" style="10" customWidth="1"/>
    <col min="4364" max="4366" width="0" style="10" hidden="1" customWidth="1"/>
    <col min="4367" max="4608" width="9.140625" style="10"/>
    <col min="4609" max="4609" width="24.140625" style="10" customWidth="1"/>
    <col min="4610" max="4610" width="13.85546875" style="10" customWidth="1"/>
    <col min="4611" max="4611" width="23.42578125" style="10" customWidth="1"/>
    <col min="4612" max="4612" width="25.28515625" style="10" customWidth="1"/>
    <col min="4613" max="4613" width="22.140625" style="10" customWidth="1"/>
    <col min="4614" max="4614" width="25" style="10" customWidth="1"/>
    <col min="4615" max="4615" width="13.42578125" style="10" customWidth="1"/>
    <col min="4616" max="4616" width="14.42578125" style="10" customWidth="1"/>
    <col min="4617" max="4617" width="14" style="10" customWidth="1"/>
    <col min="4618" max="4618" width="11.7109375" style="10" customWidth="1"/>
    <col min="4619" max="4619" width="17.85546875" style="10" customWidth="1"/>
    <col min="4620" max="4622" width="0" style="10" hidden="1" customWidth="1"/>
    <col min="4623" max="4864" width="9.140625" style="10"/>
    <col min="4865" max="4865" width="24.140625" style="10" customWidth="1"/>
    <col min="4866" max="4866" width="13.85546875" style="10" customWidth="1"/>
    <col min="4867" max="4867" width="23.42578125" style="10" customWidth="1"/>
    <col min="4868" max="4868" width="25.28515625" style="10" customWidth="1"/>
    <col min="4869" max="4869" width="22.140625" style="10" customWidth="1"/>
    <col min="4870" max="4870" width="25" style="10" customWidth="1"/>
    <col min="4871" max="4871" width="13.42578125" style="10" customWidth="1"/>
    <col min="4872" max="4872" width="14.42578125" style="10" customWidth="1"/>
    <col min="4873" max="4873" width="14" style="10" customWidth="1"/>
    <col min="4874" max="4874" width="11.7109375" style="10" customWidth="1"/>
    <col min="4875" max="4875" width="17.85546875" style="10" customWidth="1"/>
    <col min="4876" max="4878" width="0" style="10" hidden="1" customWidth="1"/>
    <col min="4879" max="5120" width="9.140625" style="10"/>
    <col min="5121" max="5121" width="24.140625" style="10" customWidth="1"/>
    <col min="5122" max="5122" width="13.85546875" style="10" customWidth="1"/>
    <col min="5123" max="5123" width="23.42578125" style="10" customWidth="1"/>
    <col min="5124" max="5124" width="25.28515625" style="10" customWidth="1"/>
    <col min="5125" max="5125" width="22.140625" style="10" customWidth="1"/>
    <col min="5126" max="5126" width="25" style="10" customWidth="1"/>
    <col min="5127" max="5127" width="13.42578125" style="10" customWidth="1"/>
    <col min="5128" max="5128" width="14.42578125" style="10" customWidth="1"/>
    <col min="5129" max="5129" width="14" style="10" customWidth="1"/>
    <col min="5130" max="5130" width="11.7109375" style="10" customWidth="1"/>
    <col min="5131" max="5131" width="17.85546875" style="10" customWidth="1"/>
    <col min="5132" max="5134" width="0" style="10" hidden="1" customWidth="1"/>
    <col min="5135" max="5376" width="9.140625" style="10"/>
    <col min="5377" max="5377" width="24.140625" style="10" customWidth="1"/>
    <col min="5378" max="5378" width="13.85546875" style="10" customWidth="1"/>
    <col min="5379" max="5379" width="23.42578125" style="10" customWidth="1"/>
    <col min="5380" max="5380" width="25.28515625" style="10" customWidth="1"/>
    <col min="5381" max="5381" width="22.140625" style="10" customWidth="1"/>
    <col min="5382" max="5382" width="25" style="10" customWidth="1"/>
    <col min="5383" max="5383" width="13.42578125" style="10" customWidth="1"/>
    <col min="5384" max="5384" width="14.42578125" style="10" customWidth="1"/>
    <col min="5385" max="5385" width="14" style="10" customWidth="1"/>
    <col min="5386" max="5386" width="11.7109375" style="10" customWidth="1"/>
    <col min="5387" max="5387" width="17.85546875" style="10" customWidth="1"/>
    <col min="5388" max="5390" width="0" style="10" hidden="1" customWidth="1"/>
    <col min="5391" max="5632" width="9.140625" style="10"/>
    <col min="5633" max="5633" width="24.140625" style="10" customWidth="1"/>
    <col min="5634" max="5634" width="13.85546875" style="10" customWidth="1"/>
    <col min="5635" max="5635" width="23.42578125" style="10" customWidth="1"/>
    <col min="5636" max="5636" width="25.28515625" style="10" customWidth="1"/>
    <col min="5637" max="5637" width="22.140625" style="10" customWidth="1"/>
    <col min="5638" max="5638" width="25" style="10" customWidth="1"/>
    <col min="5639" max="5639" width="13.42578125" style="10" customWidth="1"/>
    <col min="5640" max="5640" width="14.42578125" style="10" customWidth="1"/>
    <col min="5641" max="5641" width="14" style="10" customWidth="1"/>
    <col min="5642" max="5642" width="11.7109375" style="10" customWidth="1"/>
    <col min="5643" max="5643" width="17.85546875" style="10" customWidth="1"/>
    <col min="5644" max="5646" width="0" style="10" hidden="1" customWidth="1"/>
    <col min="5647" max="5888" width="9.140625" style="10"/>
    <col min="5889" max="5889" width="24.140625" style="10" customWidth="1"/>
    <col min="5890" max="5890" width="13.85546875" style="10" customWidth="1"/>
    <col min="5891" max="5891" width="23.42578125" style="10" customWidth="1"/>
    <col min="5892" max="5892" width="25.28515625" style="10" customWidth="1"/>
    <col min="5893" max="5893" width="22.140625" style="10" customWidth="1"/>
    <col min="5894" max="5894" width="25" style="10" customWidth="1"/>
    <col min="5895" max="5895" width="13.42578125" style="10" customWidth="1"/>
    <col min="5896" max="5896" width="14.42578125" style="10" customWidth="1"/>
    <col min="5897" max="5897" width="14" style="10" customWidth="1"/>
    <col min="5898" max="5898" width="11.7109375" style="10" customWidth="1"/>
    <col min="5899" max="5899" width="17.85546875" style="10" customWidth="1"/>
    <col min="5900" max="5902" width="0" style="10" hidden="1" customWidth="1"/>
    <col min="5903" max="6144" width="9.140625" style="10"/>
    <col min="6145" max="6145" width="24.140625" style="10" customWidth="1"/>
    <col min="6146" max="6146" width="13.85546875" style="10" customWidth="1"/>
    <col min="6147" max="6147" width="23.42578125" style="10" customWidth="1"/>
    <col min="6148" max="6148" width="25.28515625" style="10" customWidth="1"/>
    <col min="6149" max="6149" width="22.140625" style="10" customWidth="1"/>
    <col min="6150" max="6150" width="25" style="10" customWidth="1"/>
    <col min="6151" max="6151" width="13.42578125" style="10" customWidth="1"/>
    <col min="6152" max="6152" width="14.42578125" style="10" customWidth="1"/>
    <col min="6153" max="6153" width="14" style="10" customWidth="1"/>
    <col min="6154" max="6154" width="11.7109375" style="10" customWidth="1"/>
    <col min="6155" max="6155" width="17.85546875" style="10" customWidth="1"/>
    <col min="6156" max="6158" width="0" style="10" hidden="1" customWidth="1"/>
    <col min="6159" max="6400" width="9.140625" style="10"/>
    <col min="6401" max="6401" width="24.140625" style="10" customWidth="1"/>
    <col min="6402" max="6402" width="13.85546875" style="10" customWidth="1"/>
    <col min="6403" max="6403" width="23.42578125" style="10" customWidth="1"/>
    <col min="6404" max="6404" width="25.28515625" style="10" customWidth="1"/>
    <col min="6405" max="6405" width="22.140625" style="10" customWidth="1"/>
    <col min="6406" max="6406" width="25" style="10" customWidth="1"/>
    <col min="6407" max="6407" width="13.42578125" style="10" customWidth="1"/>
    <col min="6408" max="6408" width="14.42578125" style="10" customWidth="1"/>
    <col min="6409" max="6409" width="14" style="10" customWidth="1"/>
    <col min="6410" max="6410" width="11.7109375" style="10" customWidth="1"/>
    <col min="6411" max="6411" width="17.85546875" style="10" customWidth="1"/>
    <col min="6412" max="6414" width="0" style="10" hidden="1" customWidth="1"/>
    <col min="6415" max="6656" width="9.140625" style="10"/>
    <col min="6657" max="6657" width="24.140625" style="10" customWidth="1"/>
    <col min="6658" max="6658" width="13.85546875" style="10" customWidth="1"/>
    <col min="6659" max="6659" width="23.42578125" style="10" customWidth="1"/>
    <col min="6660" max="6660" width="25.28515625" style="10" customWidth="1"/>
    <col min="6661" max="6661" width="22.140625" style="10" customWidth="1"/>
    <col min="6662" max="6662" width="25" style="10" customWidth="1"/>
    <col min="6663" max="6663" width="13.42578125" style="10" customWidth="1"/>
    <col min="6664" max="6664" width="14.42578125" style="10" customWidth="1"/>
    <col min="6665" max="6665" width="14" style="10" customWidth="1"/>
    <col min="6666" max="6666" width="11.7109375" style="10" customWidth="1"/>
    <col min="6667" max="6667" width="17.85546875" style="10" customWidth="1"/>
    <col min="6668" max="6670" width="0" style="10" hidden="1" customWidth="1"/>
    <col min="6671" max="6912" width="9.140625" style="10"/>
    <col min="6913" max="6913" width="24.140625" style="10" customWidth="1"/>
    <col min="6914" max="6914" width="13.85546875" style="10" customWidth="1"/>
    <col min="6915" max="6915" width="23.42578125" style="10" customWidth="1"/>
    <col min="6916" max="6916" width="25.28515625" style="10" customWidth="1"/>
    <col min="6917" max="6917" width="22.140625" style="10" customWidth="1"/>
    <col min="6918" max="6918" width="25" style="10" customWidth="1"/>
    <col min="6919" max="6919" width="13.42578125" style="10" customWidth="1"/>
    <col min="6920" max="6920" width="14.42578125" style="10" customWidth="1"/>
    <col min="6921" max="6921" width="14" style="10" customWidth="1"/>
    <col min="6922" max="6922" width="11.7109375" style="10" customWidth="1"/>
    <col min="6923" max="6923" width="17.85546875" style="10" customWidth="1"/>
    <col min="6924" max="6926" width="0" style="10" hidden="1" customWidth="1"/>
    <col min="6927" max="7168" width="9.140625" style="10"/>
    <col min="7169" max="7169" width="24.140625" style="10" customWidth="1"/>
    <col min="7170" max="7170" width="13.85546875" style="10" customWidth="1"/>
    <col min="7171" max="7171" width="23.42578125" style="10" customWidth="1"/>
    <col min="7172" max="7172" width="25.28515625" style="10" customWidth="1"/>
    <col min="7173" max="7173" width="22.140625" style="10" customWidth="1"/>
    <col min="7174" max="7174" width="25" style="10" customWidth="1"/>
    <col min="7175" max="7175" width="13.42578125" style="10" customWidth="1"/>
    <col min="7176" max="7176" width="14.42578125" style="10" customWidth="1"/>
    <col min="7177" max="7177" width="14" style="10" customWidth="1"/>
    <col min="7178" max="7178" width="11.7109375" style="10" customWidth="1"/>
    <col min="7179" max="7179" width="17.85546875" style="10" customWidth="1"/>
    <col min="7180" max="7182" width="0" style="10" hidden="1" customWidth="1"/>
    <col min="7183" max="7424" width="9.140625" style="10"/>
    <col min="7425" max="7425" width="24.140625" style="10" customWidth="1"/>
    <col min="7426" max="7426" width="13.85546875" style="10" customWidth="1"/>
    <col min="7427" max="7427" width="23.42578125" style="10" customWidth="1"/>
    <col min="7428" max="7428" width="25.28515625" style="10" customWidth="1"/>
    <col min="7429" max="7429" width="22.140625" style="10" customWidth="1"/>
    <col min="7430" max="7430" width="25" style="10" customWidth="1"/>
    <col min="7431" max="7431" width="13.42578125" style="10" customWidth="1"/>
    <col min="7432" max="7432" width="14.42578125" style="10" customWidth="1"/>
    <col min="7433" max="7433" width="14" style="10" customWidth="1"/>
    <col min="7434" max="7434" width="11.7109375" style="10" customWidth="1"/>
    <col min="7435" max="7435" width="17.85546875" style="10" customWidth="1"/>
    <col min="7436" max="7438" width="0" style="10" hidden="1" customWidth="1"/>
    <col min="7439" max="7680" width="9.140625" style="10"/>
    <col min="7681" max="7681" width="24.140625" style="10" customWidth="1"/>
    <col min="7682" max="7682" width="13.85546875" style="10" customWidth="1"/>
    <col min="7683" max="7683" width="23.42578125" style="10" customWidth="1"/>
    <col min="7684" max="7684" width="25.28515625" style="10" customWidth="1"/>
    <col min="7685" max="7685" width="22.140625" style="10" customWidth="1"/>
    <col min="7686" max="7686" width="25" style="10" customWidth="1"/>
    <col min="7687" max="7687" width="13.42578125" style="10" customWidth="1"/>
    <col min="7688" max="7688" width="14.42578125" style="10" customWidth="1"/>
    <col min="7689" max="7689" width="14" style="10" customWidth="1"/>
    <col min="7690" max="7690" width="11.7109375" style="10" customWidth="1"/>
    <col min="7691" max="7691" width="17.85546875" style="10" customWidth="1"/>
    <col min="7692" max="7694" width="0" style="10" hidden="1" customWidth="1"/>
    <col min="7695" max="7936" width="9.140625" style="10"/>
    <col min="7937" max="7937" width="24.140625" style="10" customWidth="1"/>
    <col min="7938" max="7938" width="13.85546875" style="10" customWidth="1"/>
    <col min="7939" max="7939" width="23.42578125" style="10" customWidth="1"/>
    <col min="7940" max="7940" width="25.28515625" style="10" customWidth="1"/>
    <col min="7941" max="7941" width="22.140625" style="10" customWidth="1"/>
    <col min="7942" max="7942" width="25" style="10" customWidth="1"/>
    <col min="7943" max="7943" width="13.42578125" style="10" customWidth="1"/>
    <col min="7944" max="7944" width="14.42578125" style="10" customWidth="1"/>
    <col min="7945" max="7945" width="14" style="10" customWidth="1"/>
    <col min="7946" max="7946" width="11.7109375" style="10" customWidth="1"/>
    <col min="7947" max="7947" width="17.85546875" style="10" customWidth="1"/>
    <col min="7948" max="7950" width="0" style="10" hidden="1" customWidth="1"/>
    <col min="7951" max="8192" width="9.140625" style="10"/>
    <col min="8193" max="8193" width="24.140625" style="10" customWidth="1"/>
    <col min="8194" max="8194" width="13.85546875" style="10" customWidth="1"/>
    <col min="8195" max="8195" width="23.42578125" style="10" customWidth="1"/>
    <col min="8196" max="8196" width="25.28515625" style="10" customWidth="1"/>
    <col min="8197" max="8197" width="22.140625" style="10" customWidth="1"/>
    <col min="8198" max="8198" width="25" style="10" customWidth="1"/>
    <col min="8199" max="8199" width="13.42578125" style="10" customWidth="1"/>
    <col min="8200" max="8200" width="14.42578125" style="10" customWidth="1"/>
    <col min="8201" max="8201" width="14" style="10" customWidth="1"/>
    <col min="8202" max="8202" width="11.7109375" style="10" customWidth="1"/>
    <col min="8203" max="8203" width="17.85546875" style="10" customWidth="1"/>
    <col min="8204" max="8206" width="0" style="10" hidden="1" customWidth="1"/>
    <col min="8207" max="8448" width="9.140625" style="10"/>
    <col min="8449" max="8449" width="24.140625" style="10" customWidth="1"/>
    <col min="8450" max="8450" width="13.85546875" style="10" customWidth="1"/>
    <col min="8451" max="8451" width="23.42578125" style="10" customWidth="1"/>
    <col min="8452" max="8452" width="25.28515625" style="10" customWidth="1"/>
    <col min="8453" max="8453" width="22.140625" style="10" customWidth="1"/>
    <col min="8454" max="8454" width="25" style="10" customWidth="1"/>
    <col min="8455" max="8455" width="13.42578125" style="10" customWidth="1"/>
    <col min="8456" max="8456" width="14.42578125" style="10" customWidth="1"/>
    <col min="8457" max="8457" width="14" style="10" customWidth="1"/>
    <col min="8458" max="8458" width="11.7109375" style="10" customWidth="1"/>
    <col min="8459" max="8459" width="17.85546875" style="10" customWidth="1"/>
    <col min="8460" max="8462" width="0" style="10" hidden="1" customWidth="1"/>
    <col min="8463" max="8704" width="9.140625" style="10"/>
    <col min="8705" max="8705" width="24.140625" style="10" customWidth="1"/>
    <col min="8706" max="8706" width="13.85546875" style="10" customWidth="1"/>
    <col min="8707" max="8707" width="23.42578125" style="10" customWidth="1"/>
    <col min="8708" max="8708" width="25.28515625" style="10" customWidth="1"/>
    <col min="8709" max="8709" width="22.140625" style="10" customWidth="1"/>
    <col min="8710" max="8710" width="25" style="10" customWidth="1"/>
    <col min="8711" max="8711" width="13.42578125" style="10" customWidth="1"/>
    <col min="8712" max="8712" width="14.42578125" style="10" customWidth="1"/>
    <col min="8713" max="8713" width="14" style="10" customWidth="1"/>
    <col min="8714" max="8714" width="11.7109375" style="10" customWidth="1"/>
    <col min="8715" max="8715" width="17.85546875" style="10" customWidth="1"/>
    <col min="8716" max="8718" width="0" style="10" hidden="1" customWidth="1"/>
    <col min="8719" max="8960" width="9.140625" style="10"/>
    <col min="8961" max="8961" width="24.140625" style="10" customWidth="1"/>
    <col min="8962" max="8962" width="13.85546875" style="10" customWidth="1"/>
    <col min="8963" max="8963" width="23.42578125" style="10" customWidth="1"/>
    <col min="8964" max="8964" width="25.28515625" style="10" customWidth="1"/>
    <col min="8965" max="8965" width="22.140625" style="10" customWidth="1"/>
    <col min="8966" max="8966" width="25" style="10" customWidth="1"/>
    <col min="8967" max="8967" width="13.42578125" style="10" customWidth="1"/>
    <col min="8968" max="8968" width="14.42578125" style="10" customWidth="1"/>
    <col min="8969" max="8969" width="14" style="10" customWidth="1"/>
    <col min="8970" max="8970" width="11.7109375" style="10" customWidth="1"/>
    <col min="8971" max="8971" width="17.85546875" style="10" customWidth="1"/>
    <col min="8972" max="8974" width="0" style="10" hidden="1" customWidth="1"/>
    <col min="8975" max="9216" width="9.140625" style="10"/>
    <col min="9217" max="9217" width="24.140625" style="10" customWidth="1"/>
    <col min="9218" max="9218" width="13.85546875" style="10" customWidth="1"/>
    <col min="9219" max="9219" width="23.42578125" style="10" customWidth="1"/>
    <col min="9220" max="9220" width="25.28515625" style="10" customWidth="1"/>
    <col min="9221" max="9221" width="22.140625" style="10" customWidth="1"/>
    <col min="9222" max="9222" width="25" style="10" customWidth="1"/>
    <col min="9223" max="9223" width="13.42578125" style="10" customWidth="1"/>
    <col min="9224" max="9224" width="14.42578125" style="10" customWidth="1"/>
    <col min="9225" max="9225" width="14" style="10" customWidth="1"/>
    <col min="9226" max="9226" width="11.7109375" style="10" customWidth="1"/>
    <col min="9227" max="9227" width="17.85546875" style="10" customWidth="1"/>
    <col min="9228" max="9230" width="0" style="10" hidden="1" customWidth="1"/>
    <col min="9231" max="9472" width="9.140625" style="10"/>
    <col min="9473" max="9473" width="24.140625" style="10" customWidth="1"/>
    <col min="9474" max="9474" width="13.85546875" style="10" customWidth="1"/>
    <col min="9475" max="9475" width="23.42578125" style="10" customWidth="1"/>
    <col min="9476" max="9476" width="25.28515625" style="10" customWidth="1"/>
    <col min="9477" max="9477" width="22.140625" style="10" customWidth="1"/>
    <col min="9478" max="9478" width="25" style="10" customWidth="1"/>
    <col min="9479" max="9479" width="13.42578125" style="10" customWidth="1"/>
    <col min="9480" max="9480" width="14.42578125" style="10" customWidth="1"/>
    <col min="9481" max="9481" width="14" style="10" customWidth="1"/>
    <col min="9482" max="9482" width="11.7109375" style="10" customWidth="1"/>
    <col min="9483" max="9483" width="17.85546875" style="10" customWidth="1"/>
    <col min="9484" max="9486" width="0" style="10" hidden="1" customWidth="1"/>
    <col min="9487" max="9728" width="9.140625" style="10"/>
    <col min="9729" max="9729" width="24.140625" style="10" customWidth="1"/>
    <col min="9730" max="9730" width="13.85546875" style="10" customWidth="1"/>
    <col min="9731" max="9731" width="23.42578125" style="10" customWidth="1"/>
    <col min="9732" max="9732" width="25.28515625" style="10" customWidth="1"/>
    <col min="9733" max="9733" width="22.140625" style="10" customWidth="1"/>
    <col min="9734" max="9734" width="25" style="10" customWidth="1"/>
    <col min="9735" max="9735" width="13.42578125" style="10" customWidth="1"/>
    <col min="9736" max="9736" width="14.42578125" style="10" customWidth="1"/>
    <col min="9737" max="9737" width="14" style="10" customWidth="1"/>
    <col min="9738" max="9738" width="11.7109375" style="10" customWidth="1"/>
    <col min="9739" max="9739" width="17.85546875" style="10" customWidth="1"/>
    <col min="9740" max="9742" width="0" style="10" hidden="1" customWidth="1"/>
    <col min="9743" max="9984" width="9.140625" style="10"/>
    <col min="9985" max="9985" width="24.140625" style="10" customWidth="1"/>
    <col min="9986" max="9986" width="13.85546875" style="10" customWidth="1"/>
    <col min="9987" max="9987" width="23.42578125" style="10" customWidth="1"/>
    <col min="9988" max="9988" width="25.28515625" style="10" customWidth="1"/>
    <col min="9989" max="9989" width="22.140625" style="10" customWidth="1"/>
    <col min="9990" max="9990" width="25" style="10" customWidth="1"/>
    <col min="9991" max="9991" width="13.42578125" style="10" customWidth="1"/>
    <col min="9992" max="9992" width="14.42578125" style="10" customWidth="1"/>
    <col min="9993" max="9993" width="14" style="10" customWidth="1"/>
    <col min="9994" max="9994" width="11.7109375" style="10" customWidth="1"/>
    <col min="9995" max="9995" width="17.85546875" style="10" customWidth="1"/>
    <col min="9996" max="9998" width="0" style="10" hidden="1" customWidth="1"/>
    <col min="9999" max="10240" width="9.140625" style="10"/>
    <col min="10241" max="10241" width="24.140625" style="10" customWidth="1"/>
    <col min="10242" max="10242" width="13.85546875" style="10" customWidth="1"/>
    <col min="10243" max="10243" width="23.42578125" style="10" customWidth="1"/>
    <col min="10244" max="10244" width="25.28515625" style="10" customWidth="1"/>
    <col min="10245" max="10245" width="22.140625" style="10" customWidth="1"/>
    <col min="10246" max="10246" width="25" style="10" customWidth="1"/>
    <col min="10247" max="10247" width="13.42578125" style="10" customWidth="1"/>
    <col min="10248" max="10248" width="14.42578125" style="10" customWidth="1"/>
    <col min="10249" max="10249" width="14" style="10" customWidth="1"/>
    <col min="10250" max="10250" width="11.7109375" style="10" customWidth="1"/>
    <col min="10251" max="10251" width="17.85546875" style="10" customWidth="1"/>
    <col min="10252" max="10254" width="0" style="10" hidden="1" customWidth="1"/>
    <col min="10255" max="10496" width="9.140625" style="10"/>
    <col min="10497" max="10497" width="24.140625" style="10" customWidth="1"/>
    <col min="10498" max="10498" width="13.85546875" style="10" customWidth="1"/>
    <col min="10499" max="10499" width="23.42578125" style="10" customWidth="1"/>
    <col min="10500" max="10500" width="25.28515625" style="10" customWidth="1"/>
    <col min="10501" max="10501" width="22.140625" style="10" customWidth="1"/>
    <col min="10502" max="10502" width="25" style="10" customWidth="1"/>
    <col min="10503" max="10503" width="13.42578125" style="10" customWidth="1"/>
    <col min="10504" max="10504" width="14.42578125" style="10" customWidth="1"/>
    <col min="10505" max="10505" width="14" style="10" customWidth="1"/>
    <col min="10506" max="10506" width="11.7109375" style="10" customWidth="1"/>
    <col min="10507" max="10507" width="17.85546875" style="10" customWidth="1"/>
    <col min="10508" max="10510" width="0" style="10" hidden="1" customWidth="1"/>
    <col min="10511" max="10752" width="9.140625" style="10"/>
    <col min="10753" max="10753" width="24.140625" style="10" customWidth="1"/>
    <col min="10754" max="10754" width="13.85546875" style="10" customWidth="1"/>
    <col min="10755" max="10755" width="23.42578125" style="10" customWidth="1"/>
    <col min="10756" max="10756" width="25.28515625" style="10" customWidth="1"/>
    <col min="10757" max="10757" width="22.140625" style="10" customWidth="1"/>
    <col min="10758" max="10758" width="25" style="10" customWidth="1"/>
    <col min="10759" max="10759" width="13.42578125" style="10" customWidth="1"/>
    <col min="10760" max="10760" width="14.42578125" style="10" customWidth="1"/>
    <col min="10761" max="10761" width="14" style="10" customWidth="1"/>
    <col min="10762" max="10762" width="11.7109375" style="10" customWidth="1"/>
    <col min="10763" max="10763" width="17.85546875" style="10" customWidth="1"/>
    <col min="10764" max="10766" width="0" style="10" hidden="1" customWidth="1"/>
    <col min="10767" max="11008" width="9.140625" style="10"/>
    <col min="11009" max="11009" width="24.140625" style="10" customWidth="1"/>
    <col min="11010" max="11010" width="13.85546875" style="10" customWidth="1"/>
    <col min="11011" max="11011" width="23.42578125" style="10" customWidth="1"/>
    <col min="11012" max="11012" width="25.28515625" style="10" customWidth="1"/>
    <col min="11013" max="11013" width="22.140625" style="10" customWidth="1"/>
    <col min="11014" max="11014" width="25" style="10" customWidth="1"/>
    <col min="11015" max="11015" width="13.42578125" style="10" customWidth="1"/>
    <col min="11016" max="11016" width="14.42578125" style="10" customWidth="1"/>
    <col min="11017" max="11017" width="14" style="10" customWidth="1"/>
    <col min="11018" max="11018" width="11.7109375" style="10" customWidth="1"/>
    <col min="11019" max="11019" width="17.85546875" style="10" customWidth="1"/>
    <col min="11020" max="11022" width="0" style="10" hidden="1" customWidth="1"/>
    <col min="11023" max="11264" width="9.140625" style="10"/>
    <col min="11265" max="11265" width="24.140625" style="10" customWidth="1"/>
    <col min="11266" max="11266" width="13.85546875" style="10" customWidth="1"/>
    <col min="11267" max="11267" width="23.42578125" style="10" customWidth="1"/>
    <col min="11268" max="11268" width="25.28515625" style="10" customWidth="1"/>
    <col min="11269" max="11269" width="22.140625" style="10" customWidth="1"/>
    <col min="11270" max="11270" width="25" style="10" customWidth="1"/>
    <col min="11271" max="11271" width="13.42578125" style="10" customWidth="1"/>
    <col min="11272" max="11272" width="14.42578125" style="10" customWidth="1"/>
    <col min="11273" max="11273" width="14" style="10" customWidth="1"/>
    <col min="11274" max="11274" width="11.7109375" style="10" customWidth="1"/>
    <col min="11275" max="11275" width="17.85546875" style="10" customWidth="1"/>
    <col min="11276" max="11278" width="0" style="10" hidden="1" customWidth="1"/>
    <col min="11279" max="11520" width="9.140625" style="10"/>
    <col min="11521" max="11521" width="24.140625" style="10" customWidth="1"/>
    <col min="11522" max="11522" width="13.85546875" style="10" customWidth="1"/>
    <col min="11523" max="11523" width="23.42578125" style="10" customWidth="1"/>
    <col min="11524" max="11524" width="25.28515625" style="10" customWidth="1"/>
    <col min="11525" max="11525" width="22.140625" style="10" customWidth="1"/>
    <col min="11526" max="11526" width="25" style="10" customWidth="1"/>
    <col min="11527" max="11527" width="13.42578125" style="10" customWidth="1"/>
    <col min="11528" max="11528" width="14.42578125" style="10" customWidth="1"/>
    <col min="11529" max="11529" width="14" style="10" customWidth="1"/>
    <col min="11530" max="11530" width="11.7109375" style="10" customWidth="1"/>
    <col min="11531" max="11531" width="17.85546875" style="10" customWidth="1"/>
    <col min="11532" max="11534" width="0" style="10" hidden="1" customWidth="1"/>
    <col min="11535" max="11776" width="9.140625" style="10"/>
    <col min="11777" max="11777" width="24.140625" style="10" customWidth="1"/>
    <col min="11778" max="11778" width="13.85546875" style="10" customWidth="1"/>
    <col min="11779" max="11779" width="23.42578125" style="10" customWidth="1"/>
    <col min="11780" max="11780" width="25.28515625" style="10" customWidth="1"/>
    <col min="11781" max="11781" width="22.140625" style="10" customWidth="1"/>
    <col min="11782" max="11782" width="25" style="10" customWidth="1"/>
    <col min="11783" max="11783" width="13.42578125" style="10" customWidth="1"/>
    <col min="11784" max="11784" width="14.42578125" style="10" customWidth="1"/>
    <col min="11785" max="11785" width="14" style="10" customWidth="1"/>
    <col min="11786" max="11786" width="11.7109375" style="10" customWidth="1"/>
    <col min="11787" max="11787" width="17.85546875" style="10" customWidth="1"/>
    <col min="11788" max="11790" width="0" style="10" hidden="1" customWidth="1"/>
    <col min="11791" max="12032" width="9.140625" style="10"/>
    <col min="12033" max="12033" width="24.140625" style="10" customWidth="1"/>
    <col min="12034" max="12034" width="13.85546875" style="10" customWidth="1"/>
    <col min="12035" max="12035" width="23.42578125" style="10" customWidth="1"/>
    <col min="12036" max="12036" width="25.28515625" style="10" customWidth="1"/>
    <col min="12037" max="12037" width="22.140625" style="10" customWidth="1"/>
    <col min="12038" max="12038" width="25" style="10" customWidth="1"/>
    <col min="12039" max="12039" width="13.42578125" style="10" customWidth="1"/>
    <col min="12040" max="12040" width="14.42578125" style="10" customWidth="1"/>
    <col min="12041" max="12041" width="14" style="10" customWidth="1"/>
    <col min="12042" max="12042" width="11.7109375" style="10" customWidth="1"/>
    <col min="12043" max="12043" width="17.85546875" style="10" customWidth="1"/>
    <col min="12044" max="12046" width="0" style="10" hidden="1" customWidth="1"/>
    <col min="12047" max="12288" width="9.140625" style="10"/>
    <col min="12289" max="12289" width="24.140625" style="10" customWidth="1"/>
    <col min="12290" max="12290" width="13.85546875" style="10" customWidth="1"/>
    <col min="12291" max="12291" width="23.42578125" style="10" customWidth="1"/>
    <col min="12292" max="12292" width="25.28515625" style="10" customWidth="1"/>
    <col min="12293" max="12293" width="22.140625" style="10" customWidth="1"/>
    <col min="12294" max="12294" width="25" style="10" customWidth="1"/>
    <col min="12295" max="12295" width="13.42578125" style="10" customWidth="1"/>
    <col min="12296" max="12296" width="14.42578125" style="10" customWidth="1"/>
    <col min="12297" max="12297" width="14" style="10" customWidth="1"/>
    <col min="12298" max="12298" width="11.7109375" style="10" customWidth="1"/>
    <col min="12299" max="12299" width="17.85546875" style="10" customWidth="1"/>
    <col min="12300" max="12302" width="0" style="10" hidden="1" customWidth="1"/>
    <col min="12303" max="12544" width="9.140625" style="10"/>
    <col min="12545" max="12545" width="24.140625" style="10" customWidth="1"/>
    <col min="12546" max="12546" width="13.85546875" style="10" customWidth="1"/>
    <col min="12547" max="12547" width="23.42578125" style="10" customWidth="1"/>
    <col min="12548" max="12548" width="25.28515625" style="10" customWidth="1"/>
    <col min="12549" max="12549" width="22.140625" style="10" customWidth="1"/>
    <col min="12550" max="12550" width="25" style="10" customWidth="1"/>
    <col min="12551" max="12551" width="13.42578125" style="10" customWidth="1"/>
    <col min="12552" max="12552" width="14.42578125" style="10" customWidth="1"/>
    <col min="12553" max="12553" width="14" style="10" customWidth="1"/>
    <col min="12554" max="12554" width="11.7109375" style="10" customWidth="1"/>
    <col min="12555" max="12555" width="17.85546875" style="10" customWidth="1"/>
    <col min="12556" max="12558" width="0" style="10" hidden="1" customWidth="1"/>
    <col min="12559" max="12800" width="9.140625" style="10"/>
    <col min="12801" max="12801" width="24.140625" style="10" customWidth="1"/>
    <col min="12802" max="12802" width="13.85546875" style="10" customWidth="1"/>
    <col min="12803" max="12803" width="23.42578125" style="10" customWidth="1"/>
    <col min="12804" max="12804" width="25.28515625" style="10" customWidth="1"/>
    <col min="12805" max="12805" width="22.140625" style="10" customWidth="1"/>
    <col min="12806" max="12806" width="25" style="10" customWidth="1"/>
    <col min="12807" max="12807" width="13.42578125" style="10" customWidth="1"/>
    <col min="12808" max="12808" width="14.42578125" style="10" customWidth="1"/>
    <col min="12809" max="12809" width="14" style="10" customWidth="1"/>
    <col min="12810" max="12810" width="11.7109375" style="10" customWidth="1"/>
    <col min="12811" max="12811" width="17.85546875" style="10" customWidth="1"/>
    <col min="12812" max="12814" width="0" style="10" hidden="1" customWidth="1"/>
    <col min="12815" max="13056" width="9.140625" style="10"/>
    <col min="13057" max="13057" width="24.140625" style="10" customWidth="1"/>
    <col min="13058" max="13058" width="13.85546875" style="10" customWidth="1"/>
    <col min="13059" max="13059" width="23.42578125" style="10" customWidth="1"/>
    <col min="13060" max="13060" width="25.28515625" style="10" customWidth="1"/>
    <col min="13061" max="13061" width="22.140625" style="10" customWidth="1"/>
    <col min="13062" max="13062" width="25" style="10" customWidth="1"/>
    <col min="13063" max="13063" width="13.42578125" style="10" customWidth="1"/>
    <col min="13064" max="13064" width="14.42578125" style="10" customWidth="1"/>
    <col min="13065" max="13065" width="14" style="10" customWidth="1"/>
    <col min="13066" max="13066" width="11.7109375" style="10" customWidth="1"/>
    <col min="13067" max="13067" width="17.85546875" style="10" customWidth="1"/>
    <col min="13068" max="13070" width="0" style="10" hidden="1" customWidth="1"/>
    <col min="13071" max="13312" width="9.140625" style="10"/>
    <col min="13313" max="13313" width="24.140625" style="10" customWidth="1"/>
    <col min="13314" max="13314" width="13.85546875" style="10" customWidth="1"/>
    <col min="13315" max="13315" width="23.42578125" style="10" customWidth="1"/>
    <col min="13316" max="13316" width="25.28515625" style="10" customWidth="1"/>
    <col min="13317" max="13317" width="22.140625" style="10" customWidth="1"/>
    <col min="13318" max="13318" width="25" style="10" customWidth="1"/>
    <col min="13319" max="13319" width="13.42578125" style="10" customWidth="1"/>
    <col min="13320" max="13320" width="14.42578125" style="10" customWidth="1"/>
    <col min="13321" max="13321" width="14" style="10" customWidth="1"/>
    <col min="13322" max="13322" width="11.7109375" style="10" customWidth="1"/>
    <col min="13323" max="13323" width="17.85546875" style="10" customWidth="1"/>
    <col min="13324" max="13326" width="0" style="10" hidden="1" customWidth="1"/>
    <col min="13327" max="13568" width="9.140625" style="10"/>
    <col min="13569" max="13569" width="24.140625" style="10" customWidth="1"/>
    <col min="13570" max="13570" width="13.85546875" style="10" customWidth="1"/>
    <col min="13571" max="13571" width="23.42578125" style="10" customWidth="1"/>
    <col min="13572" max="13572" width="25.28515625" style="10" customWidth="1"/>
    <col min="13573" max="13573" width="22.140625" style="10" customWidth="1"/>
    <col min="13574" max="13574" width="25" style="10" customWidth="1"/>
    <col min="13575" max="13575" width="13.42578125" style="10" customWidth="1"/>
    <col min="13576" max="13576" width="14.42578125" style="10" customWidth="1"/>
    <col min="13577" max="13577" width="14" style="10" customWidth="1"/>
    <col min="13578" max="13578" width="11.7109375" style="10" customWidth="1"/>
    <col min="13579" max="13579" width="17.85546875" style="10" customWidth="1"/>
    <col min="13580" max="13582" width="0" style="10" hidden="1" customWidth="1"/>
    <col min="13583" max="13824" width="9.140625" style="10"/>
    <col min="13825" max="13825" width="24.140625" style="10" customWidth="1"/>
    <col min="13826" max="13826" width="13.85546875" style="10" customWidth="1"/>
    <col min="13827" max="13827" width="23.42578125" style="10" customWidth="1"/>
    <col min="13828" max="13828" width="25.28515625" style="10" customWidth="1"/>
    <col min="13829" max="13829" width="22.140625" style="10" customWidth="1"/>
    <col min="13830" max="13830" width="25" style="10" customWidth="1"/>
    <col min="13831" max="13831" width="13.42578125" style="10" customWidth="1"/>
    <col min="13832" max="13832" width="14.42578125" style="10" customWidth="1"/>
    <col min="13833" max="13833" width="14" style="10" customWidth="1"/>
    <col min="13834" max="13834" width="11.7109375" style="10" customWidth="1"/>
    <col min="13835" max="13835" width="17.85546875" style="10" customWidth="1"/>
    <col min="13836" max="13838" width="0" style="10" hidden="1" customWidth="1"/>
    <col min="13839" max="14080" width="9.140625" style="10"/>
    <col min="14081" max="14081" width="24.140625" style="10" customWidth="1"/>
    <col min="14082" max="14082" width="13.85546875" style="10" customWidth="1"/>
    <col min="14083" max="14083" width="23.42578125" style="10" customWidth="1"/>
    <col min="14084" max="14084" width="25.28515625" style="10" customWidth="1"/>
    <col min="14085" max="14085" width="22.140625" style="10" customWidth="1"/>
    <col min="14086" max="14086" width="25" style="10" customWidth="1"/>
    <col min="14087" max="14087" width="13.42578125" style="10" customWidth="1"/>
    <col min="14088" max="14088" width="14.42578125" style="10" customWidth="1"/>
    <col min="14089" max="14089" width="14" style="10" customWidth="1"/>
    <col min="14090" max="14090" width="11.7109375" style="10" customWidth="1"/>
    <col min="14091" max="14091" width="17.85546875" style="10" customWidth="1"/>
    <col min="14092" max="14094" width="0" style="10" hidden="1" customWidth="1"/>
    <col min="14095" max="14336" width="9.140625" style="10"/>
    <col min="14337" max="14337" width="24.140625" style="10" customWidth="1"/>
    <col min="14338" max="14338" width="13.85546875" style="10" customWidth="1"/>
    <col min="14339" max="14339" width="23.42578125" style="10" customWidth="1"/>
    <col min="14340" max="14340" width="25.28515625" style="10" customWidth="1"/>
    <col min="14341" max="14341" width="22.140625" style="10" customWidth="1"/>
    <col min="14342" max="14342" width="25" style="10" customWidth="1"/>
    <col min="14343" max="14343" width="13.42578125" style="10" customWidth="1"/>
    <col min="14344" max="14344" width="14.42578125" style="10" customWidth="1"/>
    <col min="14345" max="14345" width="14" style="10" customWidth="1"/>
    <col min="14346" max="14346" width="11.7109375" style="10" customWidth="1"/>
    <col min="14347" max="14347" width="17.85546875" style="10" customWidth="1"/>
    <col min="14348" max="14350" width="0" style="10" hidden="1" customWidth="1"/>
    <col min="14351" max="14592" width="9.140625" style="10"/>
    <col min="14593" max="14593" width="24.140625" style="10" customWidth="1"/>
    <col min="14594" max="14594" width="13.85546875" style="10" customWidth="1"/>
    <col min="14595" max="14595" width="23.42578125" style="10" customWidth="1"/>
    <col min="14596" max="14596" width="25.28515625" style="10" customWidth="1"/>
    <col min="14597" max="14597" width="22.140625" style="10" customWidth="1"/>
    <col min="14598" max="14598" width="25" style="10" customWidth="1"/>
    <col min="14599" max="14599" width="13.42578125" style="10" customWidth="1"/>
    <col min="14600" max="14600" width="14.42578125" style="10" customWidth="1"/>
    <col min="14601" max="14601" width="14" style="10" customWidth="1"/>
    <col min="14602" max="14602" width="11.7109375" style="10" customWidth="1"/>
    <col min="14603" max="14603" width="17.85546875" style="10" customWidth="1"/>
    <col min="14604" max="14606" width="0" style="10" hidden="1" customWidth="1"/>
    <col min="14607" max="14848" width="9.140625" style="10"/>
    <col min="14849" max="14849" width="24.140625" style="10" customWidth="1"/>
    <col min="14850" max="14850" width="13.85546875" style="10" customWidth="1"/>
    <col min="14851" max="14851" width="23.42578125" style="10" customWidth="1"/>
    <col min="14852" max="14852" width="25.28515625" style="10" customWidth="1"/>
    <col min="14853" max="14853" width="22.140625" style="10" customWidth="1"/>
    <col min="14854" max="14854" width="25" style="10" customWidth="1"/>
    <col min="14855" max="14855" width="13.42578125" style="10" customWidth="1"/>
    <col min="14856" max="14856" width="14.42578125" style="10" customWidth="1"/>
    <col min="14857" max="14857" width="14" style="10" customWidth="1"/>
    <col min="14858" max="14858" width="11.7109375" style="10" customWidth="1"/>
    <col min="14859" max="14859" width="17.85546875" style="10" customWidth="1"/>
    <col min="14860" max="14862" width="0" style="10" hidden="1" customWidth="1"/>
    <col min="14863" max="15104" width="9.140625" style="10"/>
    <col min="15105" max="15105" width="24.140625" style="10" customWidth="1"/>
    <col min="15106" max="15106" width="13.85546875" style="10" customWidth="1"/>
    <col min="15107" max="15107" width="23.42578125" style="10" customWidth="1"/>
    <col min="15108" max="15108" width="25.28515625" style="10" customWidth="1"/>
    <col min="15109" max="15109" width="22.140625" style="10" customWidth="1"/>
    <col min="15110" max="15110" width="25" style="10" customWidth="1"/>
    <col min="15111" max="15111" width="13.42578125" style="10" customWidth="1"/>
    <col min="15112" max="15112" width="14.42578125" style="10" customWidth="1"/>
    <col min="15113" max="15113" width="14" style="10" customWidth="1"/>
    <col min="15114" max="15114" width="11.7109375" style="10" customWidth="1"/>
    <col min="15115" max="15115" width="17.85546875" style="10" customWidth="1"/>
    <col min="15116" max="15118" width="0" style="10" hidden="1" customWidth="1"/>
    <col min="15119" max="15360" width="9.140625" style="10"/>
    <col min="15361" max="15361" width="24.140625" style="10" customWidth="1"/>
    <col min="15362" max="15362" width="13.85546875" style="10" customWidth="1"/>
    <col min="15363" max="15363" width="23.42578125" style="10" customWidth="1"/>
    <col min="15364" max="15364" width="25.28515625" style="10" customWidth="1"/>
    <col min="15365" max="15365" width="22.140625" style="10" customWidth="1"/>
    <col min="15366" max="15366" width="25" style="10" customWidth="1"/>
    <col min="15367" max="15367" width="13.42578125" style="10" customWidth="1"/>
    <col min="15368" max="15368" width="14.42578125" style="10" customWidth="1"/>
    <col min="15369" max="15369" width="14" style="10" customWidth="1"/>
    <col min="15370" max="15370" width="11.7109375" style="10" customWidth="1"/>
    <col min="15371" max="15371" width="17.85546875" style="10" customWidth="1"/>
    <col min="15372" max="15374" width="0" style="10" hidden="1" customWidth="1"/>
    <col min="15375" max="15616" width="9.140625" style="10"/>
    <col min="15617" max="15617" width="24.140625" style="10" customWidth="1"/>
    <col min="15618" max="15618" width="13.85546875" style="10" customWidth="1"/>
    <col min="15619" max="15619" width="23.42578125" style="10" customWidth="1"/>
    <col min="15620" max="15620" width="25.28515625" style="10" customWidth="1"/>
    <col min="15621" max="15621" width="22.140625" style="10" customWidth="1"/>
    <col min="15622" max="15622" width="25" style="10" customWidth="1"/>
    <col min="15623" max="15623" width="13.42578125" style="10" customWidth="1"/>
    <col min="15624" max="15624" width="14.42578125" style="10" customWidth="1"/>
    <col min="15625" max="15625" width="14" style="10" customWidth="1"/>
    <col min="15626" max="15626" width="11.7109375" style="10" customWidth="1"/>
    <col min="15627" max="15627" width="17.85546875" style="10" customWidth="1"/>
    <col min="15628" max="15630" width="0" style="10" hidden="1" customWidth="1"/>
    <col min="15631" max="15872" width="9.140625" style="10"/>
    <col min="15873" max="15873" width="24.140625" style="10" customWidth="1"/>
    <col min="15874" max="15874" width="13.85546875" style="10" customWidth="1"/>
    <col min="15875" max="15875" width="23.42578125" style="10" customWidth="1"/>
    <col min="15876" max="15876" width="25.28515625" style="10" customWidth="1"/>
    <col min="15877" max="15877" width="22.140625" style="10" customWidth="1"/>
    <col min="15878" max="15878" width="25" style="10" customWidth="1"/>
    <col min="15879" max="15879" width="13.42578125" style="10" customWidth="1"/>
    <col min="15880" max="15880" width="14.42578125" style="10" customWidth="1"/>
    <col min="15881" max="15881" width="14" style="10" customWidth="1"/>
    <col min="15882" max="15882" width="11.7109375" style="10" customWidth="1"/>
    <col min="15883" max="15883" width="17.85546875" style="10" customWidth="1"/>
    <col min="15884" max="15886" width="0" style="10" hidden="1" customWidth="1"/>
    <col min="15887" max="16128" width="9.140625" style="10"/>
    <col min="16129" max="16129" width="24.140625" style="10" customWidth="1"/>
    <col min="16130" max="16130" width="13.85546875" style="10" customWidth="1"/>
    <col min="16131" max="16131" width="23.42578125" style="10" customWidth="1"/>
    <col min="16132" max="16132" width="25.28515625" style="10" customWidth="1"/>
    <col min="16133" max="16133" width="22.140625" style="10" customWidth="1"/>
    <col min="16134" max="16134" width="25" style="10" customWidth="1"/>
    <col min="16135" max="16135" width="13.42578125" style="10" customWidth="1"/>
    <col min="16136" max="16136" width="14.42578125" style="10" customWidth="1"/>
    <col min="16137" max="16137" width="14" style="10" customWidth="1"/>
    <col min="16138" max="16138" width="11.7109375" style="10" customWidth="1"/>
    <col min="16139" max="16139" width="17.85546875" style="10" customWidth="1"/>
    <col min="16140" max="16142" width="0" style="10" hidden="1" customWidth="1"/>
    <col min="16143" max="16384" width="9.140625" style="10"/>
  </cols>
  <sheetData>
    <row r="1" spans="1:14" ht="21" customHeight="1" x14ac:dyDescent="0.2">
      <c r="F1" s="188" t="s">
        <v>83</v>
      </c>
      <c r="G1" s="189"/>
      <c r="H1" s="189"/>
      <c r="I1" s="189"/>
      <c r="J1" s="189"/>
      <c r="K1" s="189"/>
    </row>
    <row r="2" spans="1:14" ht="50.25" customHeight="1" x14ac:dyDescent="0.2">
      <c r="F2" s="189"/>
      <c r="G2" s="189"/>
      <c r="H2" s="189"/>
      <c r="I2" s="189"/>
      <c r="J2" s="189"/>
      <c r="K2" s="189"/>
    </row>
    <row r="3" spans="1:14" ht="38.25" customHeight="1" x14ac:dyDescent="0.25">
      <c r="A3" s="168" t="s">
        <v>84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1"/>
      <c r="M3" s="12"/>
      <c r="N3" s="12"/>
    </row>
    <row r="4" spans="1:14" ht="19.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1"/>
      <c r="M4" s="12"/>
      <c r="N4" s="12"/>
    </row>
    <row r="5" spans="1:14" ht="30" customHeight="1" x14ac:dyDescent="0.25">
      <c r="A5" s="190" t="s">
        <v>85</v>
      </c>
      <c r="B5" s="171" t="s">
        <v>32</v>
      </c>
      <c r="C5" s="174" t="s">
        <v>86</v>
      </c>
      <c r="D5" s="175"/>
      <c r="E5" s="176" t="s">
        <v>34</v>
      </c>
      <c r="F5" s="177"/>
      <c r="G5" s="162" t="s">
        <v>35</v>
      </c>
      <c r="H5" s="162" t="s">
        <v>36</v>
      </c>
      <c r="I5" s="162"/>
      <c r="J5" s="162" t="s">
        <v>87</v>
      </c>
      <c r="K5" s="162"/>
      <c r="L5" s="15"/>
      <c r="M5" s="15"/>
      <c r="N5" s="15"/>
    </row>
    <row r="6" spans="1:14" ht="59.25" customHeight="1" x14ac:dyDescent="0.2">
      <c r="A6" s="191"/>
      <c r="B6" s="172"/>
      <c r="C6" s="157" t="s">
        <v>37</v>
      </c>
      <c r="D6" s="160" t="s">
        <v>38</v>
      </c>
      <c r="E6" s="157" t="s">
        <v>37</v>
      </c>
      <c r="F6" s="160" t="s">
        <v>38</v>
      </c>
      <c r="G6" s="163"/>
      <c r="H6" s="162"/>
      <c r="I6" s="162"/>
      <c r="J6" s="162"/>
      <c r="K6" s="162"/>
      <c r="L6" s="160" t="s">
        <v>39</v>
      </c>
      <c r="M6" s="161"/>
      <c r="N6" s="161"/>
    </row>
    <row r="7" spans="1:14" ht="30.75" customHeight="1" x14ac:dyDescent="0.2">
      <c r="A7" s="191"/>
      <c r="B7" s="172"/>
      <c r="C7" s="158"/>
      <c r="D7" s="161"/>
      <c r="E7" s="158"/>
      <c r="F7" s="161"/>
      <c r="G7" s="163"/>
      <c r="H7" s="162" t="s">
        <v>88</v>
      </c>
      <c r="I7" s="162" t="s">
        <v>41</v>
      </c>
      <c r="J7" s="171" t="s">
        <v>42</v>
      </c>
      <c r="K7" s="162" t="s">
        <v>41</v>
      </c>
      <c r="L7" s="16"/>
      <c r="M7" s="17" t="s">
        <v>2</v>
      </c>
      <c r="N7" s="18"/>
    </row>
    <row r="8" spans="1:14" ht="21.75" customHeight="1" x14ac:dyDescent="0.25">
      <c r="A8" s="192"/>
      <c r="B8" s="173"/>
      <c r="C8" s="159"/>
      <c r="D8" s="161"/>
      <c r="E8" s="159"/>
      <c r="F8" s="161"/>
      <c r="G8" s="163"/>
      <c r="H8" s="163"/>
      <c r="I8" s="163"/>
      <c r="J8" s="173"/>
      <c r="K8" s="163"/>
      <c r="L8" s="19" t="s">
        <v>42</v>
      </c>
      <c r="M8" s="17"/>
      <c r="N8" s="20" t="s">
        <v>43</v>
      </c>
    </row>
    <row r="9" spans="1:14" ht="21" customHeight="1" x14ac:dyDescent="0.25">
      <c r="A9" s="10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11</v>
      </c>
      <c r="M9" s="17"/>
      <c r="N9" s="24">
        <v>12</v>
      </c>
    </row>
    <row r="10" spans="1:14" ht="18.75" customHeight="1" x14ac:dyDescent="0.25">
      <c r="A10" s="31"/>
      <c r="B10" s="184"/>
      <c r="C10" s="184"/>
      <c r="D10" s="184"/>
      <c r="E10" s="184"/>
      <c r="F10" s="184"/>
      <c r="G10" s="184"/>
      <c r="H10" s="184"/>
      <c r="I10" s="184"/>
      <c r="J10" s="184"/>
      <c r="K10" s="185"/>
      <c r="L10" s="30"/>
      <c r="M10" s="31"/>
      <c r="N10" s="24"/>
    </row>
    <row r="11" spans="1:14" ht="15" customHeight="1" x14ac:dyDescent="0.25">
      <c r="A11" s="104">
        <v>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30"/>
      <c r="L11" s="30"/>
      <c r="M11" s="31"/>
      <c r="N11" s="24"/>
    </row>
    <row r="12" spans="1:14" ht="16.5" customHeight="1" x14ac:dyDescent="0.25">
      <c r="A12" s="104">
        <v>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30"/>
      <c r="L12" s="30"/>
      <c r="M12" s="31"/>
      <c r="N12" s="24"/>
    </row>
    <row r="13" spans="1:14" ht="12.75" customHeight="1" x14ac:dyDescent="0.25">
      <c r="A13" s="104" t="s">
        <v>89</v>
      </c>
      <c r="B13" s="27"/>
      <c r="C13" s="27"/>
      <c r="D13" s="27"/>
      <c r="E13" s="27"/>
      <c r="F13" s="27"/>
      <c r="G13" s="28"/>
      <c r="H13" s="29"/>
      <c r="I13" s="29"/>
      <c r="J13" s="29"/>
      <c r="K13" s="30"/>
      <c r="L13" s="30"/>
      <c r="M13" s="31"/>
      <c r="N13" s="24"/>
    </row>
    <row r="14" spans="1:14" ht="15.75" customHeight="1" x14ac:dyDescent="0.25">
      <c r="A14" s="26" t="s">
        <v>90</v>
      </c>
      <c r="B14" s="27"/>
      <c r="C14" s="27"/>
      <c r="D14" s="27"/>
      <c r="E14" s="27"/>
      <c r="F14" s="27"/>
      <c r="G14" s="28"/>
      <c r="H14" s="29"/>
      <c r="I14" s="29"/>
      <c r="J14" s="29"/>
      <c r="K14" s="30"/>
      <c r="L14" s="30"/>
      <c r="M14" s="31"/>
      <c r="N14" s="24"/>
    </row>
    <row r="15" spans="1:14" ht="14.25" customHeight="1" x14ac:dyDescent="0.25">
      <c r="A15" s="31"/>
      <c r="B15" s="184"/>
      <c r="C15" s="184"/>
      <c r="D15" s="184"/>
      <c r="E15" s="184"/>
      <c r="F15" s="184"/>
      <c r="G15" s="184"/>
      <c r="H15" s="184"/>
      <c r="I15" s="184"/>
      <c r="J15" s="184"/>
      <c r="K15" s="185"/>
      <c r="L15" s="30"/>
      <c r="M15" s="31"/>
      <c r="N15" s="24"/>
    </row>
    <row r="16" spans="1:14" ht="16.5" customHeight="1" x14ac:dyDescent="0.25">
      <c r="A16" s="104">
        <v>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30"/>
      <c r="M16" s="31"/>
      <c r="N16" s="24"/>
    </row>
    <row r="17" spans="1:14" ht="13.5" customHeight="1" x14ac:dyDescent="0.25">
      <c r="A17" s="104">
        <v>2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30"/>
      <c r="M17" s="31"/>
      <c r="N17" s="24"/>
    </row>
    <row r="18" spans="1:14" ht="13.5" customHeight="1" x14ac:dyDescent="0.25">
      <c r="A18" s="104" t="s">
        <v>89</v>
      </c>
      <c r="B18" s="105"/>
      <c r="C18" s="105"/>
      <c r="D18" s="105"/>
      <c r="E18" s="105"/>
      <c r="F18" s="105"/>
      <c r="G18" s="105"/>
      <c r="H18" s="105"/>
      <c r="I18" s="105"/>
      <c r="J18" s="105"/>
      <c r="K18" s="30"/>
      <c r="L18" s="30"/>
      <c r="M18" s="31"/>
      <c r="N18" s="24"/>
    </row>
    <row r="19" spans="1:14" ht="17.25" customHeight="1" x14ac:dyDescent="0.25">
      <c r="A19" s="26" t="s">
        <v>90</v>
      </c>
      <c r="B19" s="27"/>
      <c r="C19" s="27"/>
      <c r="D19" s="27"/>
      <c r="E19" s="27"/>
      <c r="F19" s="27"/>
      <c r="G19" s="30"/>
      <c r="H19" s="30"/>
      <c r="I19" s="30"/>
      <c r="J19" s="30"/>
      <c r="K19" s="30"/>
      <c r="L19" s="30"/>
      <c r="M19" s="31"/>
      <c r="N19" s="24"/>
    </row>
    <row r="20" spans="1:14" ht="19.5" customHeight="1" x14ac:dyDescent="0.25">
      <c r="A20" s="31"/>
      <c r="B20" s="186"/>
      <c r="C20" s="186"/>
      <c r="D20" s="186"/>
      <c r="E20" s="186"/>
      <c r="F20" s="186"/>
      <c r="G20" s="186"/>
      <c r="H20" s="186"/>
      <c r="I20" s="186"/>
      <c r="J20" s="186"/>
      <c r="K20" s="187"/>
      <c r="L20" s="30"/>
      <c r="M20" s="31"/>
      <c r="N20" s="24"/>
    </row>
    <row r="21" spans="1:14" ht="15.75" customHeight="1" x14ac:dyDescent="0.25">
      <c r="A21" s="104">
        <v>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30"/>
      <c r="L21" s="30"/>
      <c r="M21" s="31"/>
      <c r="N21" s="24"/>
    </row>
    <row r="22" spans="1:14" ht="19.5" customHeight="1" x14ac:dyDescent="0.25">
      <c r="A22" s="104">
        <v>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30"/>
      <c r="L22" s="30"/>
      <c r="M22" s="31"/>
      <c r="N22" s="24"/>
    </row>
    <row r="23" spans="1:14" ht="13.5" customHeight="1" x14ac:dyDescent="0.25">
      <c r="A23" s="104" t="s">
        <v>89</v>
      </c>
      <c r="B23" s="27"/>
      <c r="C23" s="27"/>
      <c r="D23" s="27"/>
      <c r="E23" s="27"/>
      <c r="F23" s="27"/>
      <c r="G23" s="28"/>
      <c r="H23" s="30"/>
      <c r="I23" s="30"/>
      <c r="J23" s="30"/>
      <c r="K23" s="30"/>
      <c r="L23" s="30"/>
      <c r="M23" s="31"/>
      <c r="N23" s="24"/>
    </row>
    <row r="24" spans="1:14" ht="14.1" hidden="1" customHeight="1" x14ac:dyDescent="0.25">
      <c r="A24" s="26" t="s">
        <v>90</v>
      </c>
      <c r="B24" s="155"/>
      <c r="C24" s="155"/>
      <c r="D24" s="155"/>
      <c r="E24" s="155"/>
      <c r="F24" s="155"/>
      <c r="G24" s="155"/>
      <c r="H24" s="155"/>
      <c r="I24" s="30"/>
      <c r="J24" s="30"/>
      <c r="K24" s="30"/>
      <c r="L24" s="30"/>
      <c r="M24" s="31"/>
      <c r="N24" s="24"/>
    </row>
    <row r="25" spans="1:14" ht="14.1" hidden="1" customHeight="1" x14ac:dyDescent="0.25">
      <c r="A25" s="3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2" t="s">
        <v>46</v>
      </c>
      <c r="N25" s="24"/>
    </row>
    <row r="26" spans="1:14" ht="14.1" hidden="1" customHeight="1" x14ac:dyDescent="0.25">
      <c r="A26" s="31"/>
      <c r="B26" s="155"/>
      <c r="C26" s="155"/>
      <c r="D26" s="155"/>
      <c r="E26" s="155"/>
      <c r="F26" s="155"/>
      <c r="G26" s="155"/>
      <c r="H26" s="155"/>
      <c r="I26" s="30"/>
      <c r="J26" s="30"/>
      <c r="K26" s="30"/>
      <c r="L26" s="30"/>
      <c r="M26" s="31"/>
      <c r="N26" s="24"/>
    </row>
    <row r="27" spans="1:14" ht="4.5" hidden="1" customHeight="1" x14ac:dyDescent="0.25">
      <c r="A27" s="31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24"/>
    </row>
    <row r="28" spans="1:14" ht="18.75" customHeight="1" x14ac:dyDescent="0.25">
      <c r="A28" s="26" t="s">
        <v>90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24"/>
    </row>
    <row r="29" spans="1:14" ht="18.75" customHeight="1" x14ac:dyDescent="0.25">
      <c r="A29" s="26" t="s">
        <v>47</v>
      </c>
      <c r="B29" s="33"/>
      <c r="C29" s="33"/>
      <c r="D29" s="33"/>
      <c r="E29" s="34"/>
      <c r="F29" s="34"/>
      <c r="G29" s="34"/>
      <c r="H29" s="33"/>
      <c r="I29" s="33"/>
      <c r="J29" s="33"/>
      <c r="K29" s="107"/>
      <c r="L29" s="35">
        <v>17285.07</v>
      </c>
      <c r="M29" s="31"/>
      <c r="N29" s="25">
        <v>0</v>
      </c>
    </row>
    <row r="30" spans="1:14" ht="14.1" hidden="1" customHeight="1" x14ac:dyDescent="0.25">
      <c r="A30" s="36" t="s">
        <v>48</v>
      </c>
      <c r="B30" s="156"/>
      <c r="C30" s="156"/>
      <c r="D30" s="156"/>
      <c r="E30" s="156"/>
      <c r="F30" s="156"/>
      <c r="G30" s="156"/>
      <c r="H30" s="156"/>
      <c r="I30" s="37"/>
      <c r="J30" s="37"/>
      <c r="K30" s="37"/>
      <c r="L30" s="38"/>
      <c r="M30" s="39"/>
      <c r="N30" s="40"/>
    </row>
    <row r="31" spans="1:14" ht="14.1" hidden="1" customHeight="1" thickBot="1" x14ac:dyDescent="0.3">
      <c r="A31" s="41"/>
      <c r="B31" s="42"/>
      <c r="C31" s="42">
        <v>21.59</v>
      </c>
      <c r="D31" s="42">
        <v>5.88</v>
      </c>
      <c r="E31" s="42"/>
      <c r="F31" s="42"/>
      <c r="G31" s="42">
        <v>2.36</v>
      </c>
      <c r="H31" s="43">
        <f>ROUND((C31-D31)*G31*12,2)</f>
        <v>444.91</v>
      </c>
      <c r="I31" s="43"/>
      <c r="J31" s="43"/>
      <c r="K31" s="43">
        <f>ROUND(H31*99%,2)</f>
        <v>440.46</v>
      </c>
      <c r="L31" s="44">
        <v>651.65</v>
      </c>
      <c r="M31" s="45"/>
      <c r="N31" s="46">
        <f>ROUND(L31*99%,2)</f>
        <v>645.13</v>
      </c>
    </row>
    <row r="32" spans="1:14" ht="14.1" hidden="1" customHeight="1" thickBot="1" x14ac:dyDescent="0.3">
      <c r="A32" s="47"/>
      <c r="B32" s="48"/>
      <c r="C32" s="48"/>
      <c r="D32" s="48"/>
      <c r="E32" s="48"/>
      <c r="F32" s="48"/>
      <c r="G32" s="48"/>
      <c r="H32" s="49"/>
      <c r="I32" s="49"/>
      <c r="J32" s="49"/>
      <c r="K32" s="50"/>
      <c r="L32" s="50"/>
      <c r="M32" s="47"/>
      <c r="N32" s="51"/>
    </row>
    <row r="33" spans="1:14" ht="14.1" hidden="1" customHeight="1" x14ac:dyDescent="0.25">
      <c r="A33" s="52" t="s">
        <v>49</v>
      </c>
      <c r="B33" s="143"/>
      <c r="C33" s="143"/>
      <c r="D33" s="143"/>
      <c r="E33" s="143"/>
      <c r="F33" s="143"/>
      <c r="G33" s="143"/>
      <c r="H33" s="143"/>
      <c r="I33" s="38"/>
      <c r="J33" s="38"/>
      <c r="K33" s="38"/>
      <c r="L33" s="38"/>
      <c r="M33" s="39"/>
      <c r="N33" s="40"/>
    </row>
    <row r="34" spans="1:14" ht="14.1" hidden="1" customHeight="1" x14ac:dyDescent="0.25">
      <c r="A34" s="53"/>
      <c r="B34" s="141"/>
      <c r="C34" s="141"/>
      <c r="D34" s="141"/>
      <c r="E34" s="141"/>
      <c r="F34" s="141"/>
      <c r="G34" s="141"/>
      <c r="H34" s="141"/>
      <c r="I34" s="24"/>
      <c r="J34" s="24"/>
      <c r="K34" s="24"/>
      <c r="L34" s="24"/>
      <c r="M34" s="151" t="s">
        <v>50</v>
      </c>
      <c r="N34" s="54"/>
    </row>
    <row r="35" spans="1:14" ht="14.1" hidden="1" customHeight="1" x14ac:dyDescent="0.25">
      <c r="A35" s="53"/>
      <c r="B35" s="24"/>
      <c r="C35" s="24">
        <v>90.58</v>
      </c>
      <c r="D35" s="24">
        <v>27.74</v>
      </c>
      <c r="E35" s="24"/>
      <c r="F35" s="24"/>
      <c r="G35" s="24">
        <v>43.96</v>
      </c>
      <c r="H35" s="24">
        <v>33518.93</v>
      </c>
      <c r="I35" s="24"/>
      <c r="J35" s="24"/>
      <c r="K35" s="24"/>
      <c r="L35" s="24"/>
      <c r="M35" s="151"/>
      <c r="N35" s="54"/>
    </row>
    <row r="36" spans="1:14" ht="14.1" hidden="1" customHeight="1" x14ac:dyDescent="0.25">
      <c r="A36" s="53"/>
      <c r="B36" s="141"/>
      <c r="C36" s="141"/>
      <c r="D36" s="141"/>
      <c r="E36" s="141"/>
      <c r="F36" s="141"/>
      <c r="G36" s="141"/>
      <c r="H36" s="141"/>
      <c r="I36" s="24"/>
      <c r="J36" s="24"/>
      <c r="K36" s="24"/>
      <c r="L36" s="24"/>
      <c r="M36" s="151"/>
      <c r="N36" s="54"/>
    </row>
    <row r="37" spans="1:14" ht="14.1" hidden="1" customHeight="1" x14ac:dyDescent="0.25">
      <c r="A37" s="53"/>
      <c r="B37" s="24"/>
      <c r="C37" s="24">
        <v>89.45</v>
      </c>
      <c r="D37" s="24">
        <v>26.33</v>
      </c>
      <c r="E37" s="24"/>
      <c r="F37" s="24"/>
      <c r="G37" s="24">
        <v>3.35</v>
      </c>
      <c r="H37" s="24">
        <f>ROUND((C37-D37)*G37*12,2)</f>
        <v>2537.42</v>
      </c>
      <c r="I37" s="24"/>
      <c r="J37" s="24"/>
      <c r="K37" s="24"/>
      <c r="L37" s="24"/>
      <c r="M37" s="151"/>
      <c r="N37" s="54"/>
    </row>
    <row r="38" spans="1:14" ht="14.1" hidden="1" customHeight="1" x14ac:dyDescent="0.25">
      <c r="A38" s="53"/>
      <c r="B38" s="141"/>
      <c r="C38" s="141"/>
      <c r="D38" s="141"/>
      <c r="E38" s="141"/>
      <c r="F38" s="141"/>
      <c r="G38" s="141"/>
      <c r="H38" s="141"/>
      <c r="I38" s="24"/>
      <c r="J38" s="24"/>
      <c r="K38" s="24"/>
      <c r="L38" s="24"/>
      <c r="M38" s="151"/>
      <c r="N38" s="54"/>
    </row>
    <row r="39" spans="1:14" ht="14.1" hidden="1" customHeight="1" x14ac:dyDescent="0.25">
      <c r="A39" s="53"/>
      <c r="B39" s="24"/>
      <c r="C39" s="24">
        <v>74.84</v>
      </c>
      <c r="D39" s="24">
        <v>20.28</v>
      </c>
      <c r="E39" s="24"/>
      <c r="F39" s="24"/>
      <c r="G39" s="24">
        <v>10.72</v>
      </c>
      <c r="H39" s="24">
        <v>7512.54</v>
      </c>
      <c r="I39" s="24"/>
      <c r="J39" s="24"/>
      <c r="K39" s="24"/>
      <c r="L39" s="24"/>
      <c r="M39" s="151"/>
      <c r="N39" s="54"/>
    </row>
    <row r="40" spans="1:14" ht="14.1" hidden="1" customHeight="1" x14ac:dyDescent="0.25">
      <c r="A40" s="53"/>
      <c r="B40" s="141"/>
      <c r="C40" s="141"/>
      <c r="D40" s="141"/>
      <c r="E40" s="141"/>
      <c r="F40" s="141"/>
      <c r="G40" s="141"/>
      <c r="H40" s="141"/>
      <c r="I40" s="24"/>
      <c r="J40" s="24"/>
      <c r="K40" s="24"/>
      <c r="L40" s="24"/>
      <c r="M40" s="151"/>
      <c r="N40" s="54"/>
    </row>
    <row r="41" spans="1:14" ht="14.1" hidden="1" customHeight="1" x14ac:dyDescent="0.25">
      <c r="A41" s="53"/>
      <c r="B41" s="24"/>
      <c r="C41" s="24">
        <v>73.709999999999994</v>
      </c>
      <c r="D41" s="24">
        <v>18.87</v>
      </c>
      <c r="E41" s="24"/>
      <c r="F41" s="24"/>
      <c r="G41" s="24">
        <v>55.58</v>
      </c>
      <c r="H41" s="24">
        <v>37018.339999999997</v>
      </c>
      <c r="I41" s="24"/>
      <c r="J41" s="24"/>
      <c r="K41" s="24"/>
      <c r="L41" s="24"/>
      <c r="M41" s="151"/>
      <c r="N41" s="54"/>
    </row>
    <row r="42" spans="1:14" ht="14.1" hidden="1" customHeight="1" x14ac:dyDescent="0.25">
      <c r="A42" s="53"/>
      <c r="B42" s="141"/>
      <c r="C42" s="141"/>
      <c r="D42" s="141"/>
      <c r="E42" s="141"/>
      <c r="F42" s="141"/>
      <c r="G42" s="141"/>
      <c r="H42" s="141"/>
      <c r="I42" s="24"/>
      <c r="J42" s="24"/>
      <c r="K42" s="24"/>
      <c r="L42" s="24"/>
      <c r="M42" s="151"/>
      <c r="N42" s="54"/>
    </row>
    <row r="43" spans="1:14" ht="14.1" hidden="1" customHeight="1" x14ac:dyDescent="0.25">
      <c r="A43" s="53"/>
      <c r="B43" s="24"/>
      <c r="C43" s="24">
        <v>57.01</v>
      </c>
      <c r="D43" s="24">
        <v>12.6</v>
      </c>
      <c r="E43" s="24"/>
      <c r="F43" s="24"/>
      <c r="G43" s="24">
        <v>2.66</v>
      </c>
      <c r="H43" s="24">
        <f>ROUND((C43-D43)*G43*12,2)</f>
        <v>1417.57</v>
      </c>
      <c r="I43" s="24"/>
      <c r="J43" s="24"/>
      <c r="K43" s="24"/>
      <c r="L43" s="24"/>
      <c r="M43" s="151"/>
      <c r="N43" s="54"/>
    </row>
    <row r="44" spans="1:14" ht="14.1" hidden="1" customHeight="1" x14ac:dyDescent="0.25">
      <c r="A44" s="53"/>
      <c r="B44" s="141"/>
      <c r="C44" s="141"/>
      <c r="D44" s="141"/>
      <c r="E44" s="141"/>
      <c r="F44" s="141"/>
      <c r="G44" s="141"/>
      <c r="H44" s="141"/>
      <c r="I44" s="24"/>
      <c r="J44" s="24"/>
      <c r="K44" s="24"/>
      <c r="L44" s="24"/>
      <c r="M44" s="151"/>
      <c r="N44" s="54"/>
    </row>
    <row r="45" spans="1:14" ht="14.1" hidden="1" customHeight="1" x14ac:dyDescent="0.25">
      <c r="A45" s="53"/>
      <c r="B45" s="24"/>
      <c r="C45" s="24">
        <v>72.260000000000005</v>
      </c>
      <c r="D45" s="24">
        <v>17.5</v>
      </c>
      <c r="E45" s="24"/>
      <c r="F45" s="24"/>
      <c r="G45" s="24">
        <v>0.24</v>
      </c>
      <c r="H45" s="24">
        <v>547.91</v>
      </c>
      <c r="I45" s="24"/>
      <c r="J45" s="24"/>
      <c r="K45" s="24"/>
      <c r="L45" s="24"/>
      <c r="M45" s="151"/>
      <c r="N45" s="54"/>
    </row>
    <row r="46" spans="1:14" ht="15.75" hidden="1" customHeight="1" thickBot="1" x14ac:dyDescent="0.3">
      <c r="A46" s="41"/>
      <c r="B46" s="42"/>
      <c r="C46" s="42"/>
      <c r="D46" s="42"/>
      <c r="E46" s="42"/>
      <c r="F46" s="42"/>
      <c r="G46" s="42"/>
      <c r="H46" s="43">
        <v>69959.92</v>
      </c>
      <c r="I46" s="43"/>
      <c r="J46" s="43"/>
      <c r="K46" s="43">
        <f>ROUND(H46/2,2)</f>
        <v>34979.96</v>
      </c>
      <c r="L46" s="44">
        <v>121605.05</v>
      </c>
      <c r="M46" s="152"/>
      <c r="N46" s="46">
        <f>ROUND(L46/2,2)</f>
        <v>60802.53</v>
      </c>
    </row>
    <row r="47" spans="1:14" ht="14.1" hidden="1" customHeight="1" x14ac:dyDescent="0.25">
      <c r="A47" s="55"/>
      <c r="B47" s="37"/>
      <c r="C47" s="37"/>
      <c r="D47" s="37"/>
      <c r="E47" s="37"/>
      <c r="F47" s="37"/>
      <c r="G47" s="37"/>
      <c r="H47" s="56"/>
      <c r="I47" s="56"/>
      <c r="J47" s="56"/>
      <c r="K47" s="57"/>
      <c r="L47" s="57"/>
      <c r="M47" s="58"/>
      <c r="N47" s="37"/>
    </row>
    <row r="48" spans="1:14" ht="14.1" hidden="1" customHeight="1" thickBot="1" x14ac:dyDescent="0.3">
      <c r="A48" s="59" t="s">
        <v>51</v>
      </c>
      <c r="B48" s="142"/>
      <c r="C48" s="142"/>
      <c r="D48" s="142"/>
      <c r="E48" s="142"/>
      <c r="F48" s="142"/>
      <c r="G48" s="142"/>
      <c r="H48" s="142"/>
      <c r="I48" s="60"/>
      <c r="J48" s="60"/>
      <c r="K48" s="60"/>
      <c r="L48" s="60"/>
      <c r="M48" s="59"/>
      <c r="N48" s="61"/>
    </row>
    <row r="49" spans="1:14" ht="14.1" hidden="1" customHeight="1" x14ac:dyDescent="0.25">
      <c r="A49" s="52" t="s">
        <v>51</v>
      </c>
      <c r="B49" s="147"/>
      <c r="C49" s="147"/>
      <c r="D49" s="147"/>
      <c r="E49" s="147"/>
      <c r="F49" s="147"/>
      <c r="G49" s="147"/>
      <c r="H49" s="147"/>
      <c r="I49" s="62"/>
      <c r="J49" s="62"/>
      <c r="K49" s="62"/>
      <c r="L49" s="62"/>
      <c r="M49" s="150" t="s">
        <v>52</v>
      </c>
      <c r="N49" s="40"/>
    </row>
    <row r="50" spans="1:14" ht="14.1" hidden="1" customHeight="1" x14ac:dyDescent="0.25">
      <c r="A50" s="53"/>
      <c r="B50" s="24"/>
      <c r="C50" s="24">
        <v>13.95</v>
      </c>
      <c r="D50" s="24">
        <v>12.95</v>
      </c>
      <c r="E50" s="24"/>
      <c r="F50" s="24"/>
      <c r="G50" s="24">
        <v>1.7532000000000001</v>
      </c>
      <c r="H50" s="24">
        <f>ROUND((C50-D50)*G50*12,2)</f>
        <v>21.04</v>
      </c>
      <c r="I50" s="24"/>
      <c r="J50" s="24"/>
      <c r="K50" s="24"/>
      <c r="L50" s="24"/>
      <c r="M50" s="151"/>
      <c r="N50" s="54"/>
    </row>
    <row r="51" spans="1:14" ht="14.1" hidden="1" customHeight="1" x14ac:dyDescent="0.25">
      <c r="A51" s="53"/>
      <c r="B51" s="146"/>
      <c r="C51" s="146"/>
      <c r="D51" s="146"/>
      <c r="E51" s="146"/>
      <c r="F51" s="146"/>
      <c r="G51" s="146"/>
      <c r="H51" s="146"/>
      <c r="I51" s="20"/>
      <c r="J51" s="20"/>
      <c r="K51" s="20"/>
      <c r="L51" s="20"/>
      <c r="M51" s="151"/>
      <c r="N51" s="54"/>
    </row>
    <row r="52" spans="1:14" ht="14.1" hidden="1" customHeight="1" x14ac:dyDescent="0.25">
      <c r="A52" s="53"/>
      <c r="B52" s="20"/>
      <c r="C52" s="20">
        <v>25.65</v>
      </c>
      <c r="D52" s="20">
        <v>23.64</v>
      </c>
      <c r="E52" s="20"/>
      <c r="F52" s="20"/>
      <c r="G52" s="20">
        <v>2.7829000000000002</v>
      </c>
      <c r="H52" s="20">
        <f>ROUND((C52-D52)*G52*12,2)</f>
        <v>67.12</v>
      </c>
      <c r="I52" s="20"/>
      <c r="J52" s="20"/>
      <c r="K52" s="20"/>
      <c r="L52" s="20"/>
      <c r="M52" s="151"/>
      <c r="N52" s="54"/>
    </row>
    <row r="53" spans="1:14" ht="14.1" hidden="1" customHeight="1" x14ac:dyDescent="0.25">
      <c r="A53" s="53"/>
      <c r="B53" s="146"/>
      <c r="C53" s="146"/>
      <c r="D53" s="146"/>
      <c r="E53" s="146"/>
      <c r="F53" s="146"/>
      <c r="G53" s="146"/>
      <c r="H53" s="146"/>
      <c r="I53" s="20"/>
      <c r="J53" s="20"/>
      <c r="K53" s="20"/>
      <c r="L53" s="20"/>
      <c r="M53" s="151"/>
      <c r="N53" s="54"/>
    </row>
    <row r="54" spans="1:14" ht="14.1" hidden="1" customHeight="1" x14ac:dyDescent="0.25">
      <c r="A54" s="53"/>
      <c r="B54" s="20"/>
      <c r="C54" s="20">
        <v>15.35</v>
      </c>
      <c r="D54" s="20">
        <v>14.26</v>
      </c>
      <c r="E54" s="20"/>
      <c r="F54" s="20"/>
      <c r="G54" s="20">
        <v>15.553000000000001</v>
      </c>
      <c r="H54" s="20">
        <f>ROUND((C54-D54)*G54*12,2)</f>
        <v>203.43</v>
      </c>
      <c r="I54" s="20"/>
      <c r="J54" s="20"/>
      <c r="K54" s="20"/>
      <c r="L54" s="20"/>
      <c r="M54" s="151"/>
      <c r="N54" s="54"/>
    </row>
    <row r="55" spans="1:14" ht="14.1" hidden="1" customHeight="1" x14ac:dyDescent="0.25">
      <c r="A55" s="53"/>
      <c r="B55" s="146"/>
      <c r="C55" s="146"/>
      <c r="D55" s="146"/>
      <c r="E55" s="146"/>
      <c r="F55" s="146"/>
      <c r="G55" s="146"/>
      <c r="H55" s="146"/>
      <c r="I55" s="20"/>
      <c r="J55" s="20"/>
      <c r="K55" s="20"/>
      <c r="L55" s="20"/>
      <c r="M55" s="151"/>
      <c r="N55" s="54"/>
    </row>
    <row r="56" spans="1:14" ht="14.1" hidden="1" customHeight="1" x14ac:dyDescent="0.25">
      <c r="A56" s="53"/>
      <c r="B56" s="20"/>
      <c r="C56" s="20">
        <v>10.55</v>
      </c>
      <c r="D56" s="20">
        <v>5.77</v>
      </c>
      <c r="E56" s="20"/>
      <c r="F56" s="20"/>
      <c r="G56" s="20">
        <v>6.6956899999999999</v>
      </c>
      <c r="H56" s="20">
        <f>ROUND((C56-D56)*G56*12,2)</f>
        <v>384.06</v>
      </c>
      <c r="I56" s="20"/>
      <c r="J56" s="20"/>
      <c r="K56" s="20"/>
      <c r="L56" s="20"/>
      <c r="M56" s="151"/>
      <c r="N56" s="54"/>
    </row>
    <row r="57" spans="1:14" ht="14.1" hidden="1" customHeight="1" x14ac:dyDescent="0.25">
      <c r="A57" s="53"/>
      <c r="B57" s="146"/>
      <c r="C57" s="146"/>
      <c r="D57" s="146"/>
      <c r="E57" s="146"/>
      <c r="F57" s="146"/>
      <c r="G57" s="146"/>
      <c r="H57" s="146"/>
      <c r="I57" s="20"/>
      <c r="J57" s="20"/>
      <c r="K57" s="20"/>
      <c r="L57" s="20"/>
      <c r="M57" s="151"/>
      <c r="N57" s="54"/>
    </row>
    <row r="58" spans="1:14" ht="14.1" hidden="1" customHeight="1" x14ac:dyDescent="0.25">
      <c r="A58" s="53"/>
      <c r="B58" s="20"/>
      <c r="C58" s="20">
        <v>22.23</v>
      </c>
      <c r="D58" s="20">
        <v>9.33</v>
      </c>
      <c r="E58" s="20"/>
      <c r="F58" s="20"/>
      <c r="G58" s="20">
        <v>4.0765000000000002</v>
      </c>
      <c r="H58" s="20">
        <f>ROUND((C58-D58)*G58*12,2)</f>
        <v>631.04</v>
      </c>
      <c r="I58" s="20"/>
      <c r="J58" s="20"/>
      <c r="K58" s="20"/>
      <c r="L58" s="20"/>
      <c r="M58" s="151"/>
      <c r="N58" s="54"/>
    </row>
    <row r="59" spans="1:14" ht="14.1" hidden="1" customHeight="1" x14ac:dyDescent="0.25">
      <c r="A59" s="53"/>
      <c r="B59" s="146"/>
      <c r="C59" s="146"/>
      <c r="D59" s="146"/>
      <c r="E59" s="146"/>
      <c r="F59" s="146"/>
      <c r="G59" s="146"/>
      <c r="H59" s="146"/>
      <c r="I59" s="20"/>
      <c r="J59" s="20"/>
      <c r="K59" s="20"/>
      <c r="L59" s="20"/>
      <c r="M59" s="151"/>
      <c r="N59" s="54"/>
    </row>
    <row r="60" spans="1:14" ht="14.1" hidden="1" customHeight="1" x14ac:dyDescent="0.25">
      <c r="A60" s="53"/>
      <c r="B60" s="20"/>
      <c r="C60" s="20">
        <v>15.35</v>
      </c>
      <c r="D60" s="20">
        <v>6.18</v>
      </c>
      <c r="E60" s="63"/>
      <c r="F60" s="63"/>
      <c r="G60" s="20">
        <v>26.611999999999998</v>
      </c>
      <c r="H60" s="20">
        <f>ROUND((C60-D60)*G60*12,2)</f>
        <v>2928.38</v>
      </c>
      <c r="I60" s="20"/>
      <c r="J60" s="20"/>
      <c r="K60" s="20"/>
      <c r="L60" s="20"/>
      <c r="M60" s="151"/>
      <c r="N60" s="54"/>
    </row>
    <row r="61" spans="1:14" ht="14.1" hidden="1" customHeight="1" x14ac:dyDescent="0.25">
      <c r="A61" s="53"/>
      <c r="B61" s="146"/>
      <c r="C61" s="146"/>
      <c r="D61" s="146"/>
      <c r="E61" s="146"/>
      <c r="F61" s="146"/>
      <c r="G61" s="146"/>
      <c r="H61" s="146"/>
      <c r="I61" s="20"/>
      <c r="J61" s="20"/>
      <c r="K61" s="20"/>
      <c r="L61" s="20"/>
      <c r="M61" s="151"/>
      <c r="N61" s="54"/>
    </row>
    <row r="62" spans="1:14" ht="14.1" hidden="1" customHeight="1" x14ac:dyDescent="0.25">
      <c r="A62" s="53"/>
      <c r="B62" s="20"/>
      <c r="C62" s="20">
        <v>10.55</v>
      </c>
      <c r="D62" s="20">
        <v>6.24</v>
      </c>
      <c r="E62" s="20"/>
      <c r="F62" s="20"/>
      <c r="G62" s="20">
        <v>10.485099999999999</v>
      </c>
      <c r="H62" s="20">
        <f>ROUND((C62-D62)*G62*12,2)</f>
        <v>542.29</v>
      </c>
      <c r="I62" s="20"/>
      <c r="J62" s="20"/>
      <c r="K62" s="20"/>
      <c r="L62" s="20"/>
      <c r="M62" s="151"/>
      <c r="N62" s="54"/>
    </row>
    <row r="63" spans="1:14" ht="14.1" hidden="1" customHeight="1" x14ac:dyDescent="0.25">
      <c r="A63" s="53"/>
      <c r="B63" s="146"/>
      <c r="C63" s="146"/>
      <c r="D63" s="146"/>
      <c r="E63" s="146"/>
      <c r="F63" s="146"/>
      <c r="G63" s="146"/>
      <c r="H63" s="146"/>
      <c r="I63" s="20"/>
      <c r="J63" s="20"/>
      <c r="K63" s="20"/>
      <c r="L63" s="20"/>
      <c r="M63" s="151"/>
      <c r="N63" s="54"/>
    </row>
    <row r="64" spans="1:14" ht="14.1" hidden="1" customHeight="1" x14ac:dyDescent="0.25">
      <c r="A64" s="53"/>
      <c r="B64" s="20"/>
      <c r="C64" s="20">
        <v>22.25</v>
      </c>
      <c r="D64" s="20">
        <v>9.77</v>
      </c>
      <c r="E64" s="20"/>
      <c r="F64" s="20"/>
      <c r="G64" s="20">
        <v>16.940200000000001</v>
      </c>
      <c r="H64" s="20">
        <f>ROUND((C64-D64)*G64*12,2)</f>
        <v>2536.96</v>
      </c>
      <c r="I64" s="20"/>
      <c r="J64" s="20"/>
      <c r="K64" s="20"/>
      <c r="L64" s="20"/>
      <c r="M64" s="151"/>
      <c r="N64" s="54"/>
    </row>
    <row r="65" spans="1:14" ht="14.1" hidden="1" customHeight="1" x14ac:dyDescent="0.25">
      <c r="A65" s="53"/>
      <c r="B65" s="146"/>
      <c r="C65" s="146"/>
      <c r="D65" s="146"/>
      <c r="E65" s="146"/>
      <c r="F65" s="146"/>
      <c r="G65" s="146"/>
      <c r="H65" s="146"/>
      <c r="I65" s="20"/>
      <c r="J65" s="20"/>
      <c r="K65" s="20"/>
      <c r="L65" s="20"/>
      <c r="M65" s="151"/>
      <c r="N65" s="54"/>
    </row>
    <row r="66" spans="1:14" ht="14.1" hidden="1" customHeight="1" x14ac:dyDescent="0.25">
      <c r="A66" s="53"/>
      <c r="B66" s="20"/>
      <c r="C66" s="20">
        <v>9.9499999999999993</v>
      </c>
      <c r="D66" s="20">
        <v>4.3899999999999997</v>
      </c>
      <c r="E66" s="20"/>
      <c r="F66" s="20"/>
      <c r="G66" s="20">
        <v>8.9930000000000003</v>
      </c>
      <c r="H66" s="20">
        <f>ROUND((C66-D66)*G66*12,2)</f>
        <v>600.01</v>
      </c>
      <c r="I66" s="20"/>
      <c r="J66" s="20"/>
      <c r="K66" s="20"/>
      <c r="L66" s="20"/>
      <c r="M66" s="151"/>
      <c r="N66" s="54"/>
    </row>
    <row r="67" spans="1:14" ht="15.75" hidden="1" customHeight="1" thickBot="1" x14ac:dyDescent="0.3">
      <c r="A67" s="41"/>
      <c r="B67" s="64"/>
      <c r="C67" s="64"/>
      <c r="D67" s="64"/>
      <c r="E67" s="64"/>
      <c r="F67" s="64"/>
      <c r="G67" s="64"/>
      <c r="H67" s="65">
        <f>H50+H52+H54+H56+H58+H60+H62+H64+H66</f>
        <v>7914.33</v>
      </c>
      <c r="I67" s="65"/>
      <c r="J67" s="65"/>
      <c r="K67" s="65">
        <v>0</v>
      </c>
      <c r="L67" s="66">
        <v>11014.01</v>
      </c>
      <c r="M67" s="152"/>
      <c r="N67" s="46">
        <v>0</v>
      </c>
    </row>
    <row r="68" spans="1:14" ht="14.1" hidden="1" customHeight="1" x14ac:dyDescent="0.25">
      <c r="A68" s="55"/>
      <c r="B68" s="67"/>
      <c r="C68" s="67"/>
      <c r="D68" s="67"/>
      <c r="E68" s="67"/>
      <c r="F68" s="67"/>
      <c r="G68" s="67"/>
      <c r="H68" s="56"/>
      <c r="I68" s="56"/>
      <c r="J68" s="56"/>
      <c r="K68" s="68"/>
      <c r="L68" s="68"/>
      <c r="M68" s="58"/>
      <c r="N68" s="37"/>
    </row>
    <row r="69" spans="1:14" ht="14.1" hidden="1" customHeight="1" thickBot="1" x14ac:dyDescent="0.3">
      <c r="A69" s="59"/>
      <c r="B69" s="142"/>
      <c r="C69" s="142"/>
      <c r="D69" s="142"/>
      <c r="E69" s="142"/>
      <c r="F69" s="142"/>
      <c r="G69" s="142"/>
      <c r="H69" s="142"/>
      <c r="I69" s="60"/>
      <c r="J69" s="60"/>
      <c r="K69" s="60"/>
      <c r="L69" s="60"/>
      <c r="M69" s="59"/>
      <c r="N69" s="61"/>
    </row>
    <row r="70" spans="1:14" ht="14.1" hidden="1" customHeight="1" x14ac:dyDescent="0.25">
      <c r="A70" s="52" t="s">
        <v>53</v>
      </c>
      <c r="B70" s="143"/>
      <c r="C70" s="143"/>
      <c r="D70" s="143"/>
      <c r="E70" s="143"/>
      <c r="F70" s="143"/>
      <c r="G70" s="143"/>
      <c r="H70" s="143"/>
      <c r="I70" s="38"/>
      <c r="J70" s="38"/>
      <c r="K70" s="38"/>
      <c r="L70" s="38"/>
      <c r="M70" s="39"/>
      <c r="N70" s="40"/>
    </row>
    <row r="71" spans="1:14" ht="14.1" hidden="1" customHeight="1" x14ac:dyDescent="0.25">
      <c r="A71" s="53"/>
      <c r="B71" s="24"/>
      <c r="C71" s="24">
        <v>12.42</v>
      </c>
      <c r="D71" s="24">
        <v>12.42</v>
      </c>
      <c r="E71" s="20"/>
      <c r="F71" s="20"/>
      <c r="G71" s="20">
        <v>32.6</v>
      </c>
      <c r="H71" s="24">
        <f>ROUND((C71-D71)*G71*12,2)</f>
        <v>0</v>
      </c>
      <c r="I71" s="24"/>
      <c r="J71" s="24"/>
      <c r="K71" s="24"/>
      <c r="L71" s="24"/>
      <c r="M71" s="31"/>
      <c r="N71" s="54"/>
    </row>
    <row r="72" spans="1:14" ht="14.1" hidden="1" customHeight="1" x14ac:dyDescent="0.25">
      <c r="A72" s="53"/>
      <c r="B72" s="141"/>
      <c r="C72" s="141"/>
      <c r="D72" s="141"/>
      <c r="E72" s="141"/>
      <c r="F72" s="141"/>
      <c r="G72" s="141"/>
      <c r="H72" s="141"/>
      <c r="I72" s="24"/>
      <c r="J72" s="24"/>
      <c r="K72" s="24"/>
      <c r="L72" s="24"/>
      <c r="M72" s="31"/>
      <c r="N72" s="54"/>
    </row>
    <row r="73" spans="1:14" ht="14.1" hidden="1" customHeight="1" x14ac:dyDescent="0.25">
      <c r="A73" s="53"/>
      <c r="B73" s="24"/>
      <c r="C73" s="24">
        <v>6.85</v>
      </c>
      <c r="D73" s="24">
        <v>6.85</v>
      </c>
      <c r="E73" s="24"/>
      <c r="F73" s="24"/>
      <c r="G73" s="24">
        <v>2.7</v>
      </c>
      <c r="H73" s="24">
        <f>ROUND((C73-D73)*G73*12,2)</f>
        <v>0</v>
      </c>
      <c r="I73" s="24"/>
      <c r="J73" s="24"/>
      <c r="K73" s="24"/>
      <c r="L73" s="24"/>
      <c r="M73" s="31"/>
      <c r="N73" s="54"/>
    </row>
    <row r="74" spans="1:14" ht="14.1" hidden="1" customHeight="1" x14ac:dyDescent="0.25">
      <c r="A74" s="53"/>
      <c r="B74" s="141"/>
      <c r="C74" s="141"/>
      <c r="D74" s="141"/>
      <c r="E74" s="141"/>
      <c r="F74" s="141"/>
      <c r="G74" s="141"/>
      <c r="H74" s="141"/>
      <c r="I74" s="24"/>
      <c r="J74" s="24"/>
      <c r="K74" s="24"/>
      <c r="L74" s="24"/>
      <c r="M74" s="31"/>
      <c r="N74" s="54"/>
    </row>
    <row r="75" spans="1:14" ht="14.1" hidden="1" customHeight="1" x14ac:dyDescent="0.25">
      <c r="A75" s="53"/>
      <c r="B75" s="24"/>
      <c r="C75" s="24">
        <v>49.92</v>
      </c>
      <c r="D75" s="24">
        <v>36.42</v>
      </c>
      <c r="E75" s="24"/>
      <c r="F75" s="24"/>
      <c r="G75" s="24">
        <v>0.95520000000000005</v>
      </c>
      <c r="H75" s="24">
        <f>ROUND((C75-D75)*G75*12,2)</f>
        <v>154.74</v>
      </c>
      <c r="I75" s="24"/>
      <c r="J75" s="24"/>
      <c r="K75" s="24"/>
      <c r="L75" s="24"/>
      <c r="M75" s="31"/>
      <c r="N75" s="54"/>
    </row>
    <row r="76" spans="1:14" ht="14.1" hidden="1" customHeight="1" thickBot="1" x14ac:dyDescent="0.3">
      <c r="A76" s="41"/>
      <c r="B76" s="45"/>
      <c r="C76" s="45"/>
      <c r="D76" s="45"/>
      <c r="E76" s="45"/>
      <c r="F76" s="45"/>
      <c r="G76" s="45"/>
      <c r="H76" s="43">
        <f>H71+H73+H75</f>
        <v>154.74</v>
      </c>
      <c r="I76" s="43"/>
      <c r="J76" s="43"/>
      <c r="K76" s="43">
        <f>ROUND(H76*99%,2)</f>
        <v>153.19</v>
      </c>
      <c r="L76" s="44">
        <v>1912.85</v>
      </c>
      <c r="M76" s="45"/>
      <c r="N76" s="46">
        <f>ROUND(L76*99%,2)</f>
        <v>1893.72</v>
      </c>
    </row>
    <row r="77" spans="1:14" ht="14.1" hidden="1" customHeight="1" x14ac:dyDescent="0.25">
      <c r="A77" s="55"/>
      <c r="B77" s="55"/>
      <c r="C77" s="55"/>
      <c r="D77" s="55"/>
      <c r="E77" s="55"/>
      <c r="F77" s="55"/>
      <c r="G77" s="55"/>
      <c r="H77" s="56"/>
      <c r="I77" s="56"/>
      <c r="J77" s="56"/>
      <c r="K77" s="57"/>
      <c r="L77" s="57"/>
      <c r="M77" s="55"/>
      <c r="N77" s="37"/>
    </row>
    <row r="78" spans="1:14" ht="14.1" hidden="1" customHeight="1" thickBot="1" x14ac:dyDescent="0.3">
      <c r="A78" s="59"/>
      <c r="B78" s="142"/>
      <c r="C78" s="142"/>
      <c r="D78" s="142"/>
      <c r="E78" s="142"/>
      <c r="F78" s="142"/>
      <c r="G78" s="142"/>
      <c r="H78" s="142"/>
      <c r="I78" s="60"/>
      <c r="J78" s="60"/>
      <c r="K78" s="60"/>
      <c r="L78" s="60"/>
      <c r="M78" s="59"/>
      <c r="N78" s="61"/>
    </row>
    <row r="79" spans="1:14" ht="14.1" hidden="1" customHeight="1" x14ac:dyDescent="0.25">
      <c r="A79" s="52" t="s">
        <v>54</v>
      </c>
      <c r="B79" s="143"/>
      <c r="C79" s="143"/>
      <c r="D79" s="143"/>
      <c r="E79" s="143"/>
      <c r="F79" s="143"/>
      <c r="G79" s="143"/>
      <c r="H79" s="143"/>
      <c r="I79" s="38"/>
      <c r="J79" s="38"/>
      <c r="K79" s="38"/>
      <c r="L79" s="38"/>
      <c r="M79" s="39"/>
      <c r="N79" s="40"/>
    </row>
    <row r="80" spans="1:14" ht="14.1" hidden="1" customHeight="1" x14ac:dyDescent="0.25">
      <c r="A80" s="53"/>
      <c r="B80" s="141"/>
      <c r="C80" s="141"/>
      <c r="D80" s="141"/>
      <c r="E80" s="141"/>
      <c r="F80" s="141"/>
      <c r="G80" s="141"/>
      <c r="H80" s="141"/>
      <c r="I80" s="24"/>
      <c r="J80" s="24"/>
      <c r="K80" s="24"/>
      <c r="L80" s="24"/>
      <c r="M80" s="31"/>
      <c r="N80" s="54"/>
    </row>
    <row r="81" spans="1:14" ht="14.1" hidden="1" customHeight="1" x14ac:dyDescent="0.25">
      <c r="A81" s="53"/>
      <c r="B81" s="24"/>
      <c r="C81" s="24">
        <v>85.07</v>
      </c>
      <c r="D81" s="24">
        <v>67.11</v>
      </c>
      <c r="E81" s="24"/>
      <c r="F81" s="24"/>
      <c r="G81" s="24">
        <v>1.0436000000000001</v>
      </c>
      <c r="H81" s="24">
        <f>ROUND((C81-D81)*G81*12,2)</f>
        <v>224.92</v>
      </c>
      <c r="I81" s="24"/>
      <c r="J81" s="24"/>
      <c r="K81" s="24"/>
      <c r="L81" s="24"/>
      <c r="M81" s="31"/>
      <c r="N81" s="54"/>
    </row>
    <row r="82" spans="1:14" ht="14.1" hidden="1" customHeight="1" x14ac:dyDescent="0.25">
      <c r="A82" s="53"/>
      <c r="B82" s="141"/>
      <c r="C82" s="141"/>
      <c r="D82" s="141"/>
      <c r="E82" s="141"/>
      <c r="F82" s="141"/>
      <c r="G82" s="141"/>
      <c r="H82" s="141"/>
      <c r="I82" s="24"/>
      <c r="J82" s="24"/>
      <c r="K82" s="24"/>
      <c r="L82" s="24"/>
      <c r="M82" s="31"/>
      <c r="N82" s="54"/>
    </row>
    <row r="83" spans="1:14" ht="14.1" hidden="1" customHeight="1" x14ac:dyDescent="0.25">
      <c r="A83" s="53"/>
      <c r="B83" s="24"/>
      <c r="C83" s="24">
        <v>71.98</v>
      </c>
      <c r="D83" s="24">
        <v>56.08</v>
      </c>
      <c r="E83" s="24"/>
      <c r="F83" s="24"/>
      <c r="G83" s="24">
        <v>1.3462000000000001</v>
      </c>
      <c r="H83" s="24">
        <f>ROUND((C83-D83)*G83*12,2)</f>
        <v>256.85000000000002</v>
      </c>
      <c r="I83" s="24"/>
      <c r="J83" s="24"/>
      <c r="K83" s="24"/>
      <c r="L83" s="24"/>
      <c r="M83" s="31"/>
      <c r="N83" s="54"/>
    </row>
    <row r="84" spans="1:14" ht="14.1" hidden="1" customHeight="1" x14ac:dyDescent="0.25">
      <c r="A84" s="53"/>
      <c r="B84" s="141"/>
      <c r="C84" s="141"/>
      <c r="D84" s="141"/>
      <c r="E84" s="141"/>
      <c r="F84" s="141"/>
      <c r="G84" s="141"/>
      <c r="H84" s="141"/>
      <c r="I84" s="24"/>
      <c r="J84" s="24"/>
      <c r="K84" s="24"/>
      <c r="L84" s="24"/>
      <c r="M84" s="31"/>
      <c r="N84" s="54"/>
    </row>
    <row r="85" spans="1:14" ht="14.1" hidden="1" customHeight="1" x14ac:dyDescent="0.25">
      <c r="A85" s="53"/>
      <c r="B85" s="24"/>
      <c r="C85" s="24">
        <v>63.63</v>
      </c>
      <c r="D85" s="24">
        <v>50.87</v>
      </c>
      <c r="E85" s="24"/>
      <c r="F85" s="24"/>
      <c r="G85" s="24">
        <v>1.4602999999999999</v>
      </c>
      <c r="H85" s="24">
        <f>ROUND((C85-D85)*G85*12,2)</f>
        <v>223.6</v>
      </c>
      <c r="I85" s="24"/>
      <c r="J85" s="24"/>
      <c r="K85" s="24"/>
      <c r="L85" s="24"/>
      <c r="M85" s="31"/>
      <c r="N85" s="54"/>
    </row>
    <row r="86" spans="1:14" ht="14.1" hidden="1" customHeight="1" x14ac:dyDescent="0.25">
      <c r="A86" s="53"/>
      <c r="B86" s="141"/>
      <c r="C86" s="141"/>
      <c r="D86" s="141"/>
      <c r="E86" s="141"/>
      <c r="F86" s="141"/>
      <c r="G86" s="141"/>
      <c r="H86" s="141"/>
      <c r="I86" s="24"/>
      <c r="J86" s="24"/>
      <c r="K86" s="24"/>
      <c r="L86" s="24"/>
      <c r="M86" s="31"/>
      <c r="N86" s="54"/>
    </row>
    <row r="87" spans="1:14" ht="14.1" hidden="1" customHeight="1" x14ac:dyDescent="0.25">
      <c r="A87" s="53"/>
      <c r="B87" s="24"/>
      <c r="C87" s="24">
        <v>93.95</v>
      </c>
      <c r="D87" s="24">
        <v>67.11</v>
      </c>
      <c r="E87" s="24"/>
      <c r="F87" s="24"/>
      <c r="G87" s="24">
        <v>0.94420000000000004</v>
      </c>
      <c r="H87" s="24">
        <f>ROUND((C87-D87)*G87*12,2)</f>
        <v>304.11</v>
      </c>
      <c r="I87" s="24"/>
      <c r="J87" s="24"/>
      <c r="K87" s="24"/>
      <c r="L87" s="24"/>
      <c r="M87" s="31"/>
      <c r="N87" s="54"/>
    </row>
    <row r="88" spans="1:14" ht="14.1" hidden="1" customHeight="1" x14ac:dyDescent="0.25">
      <c r="A88" s="53"/>
      <c r="B88" s="141"/>
      <c r="C88" s="141"/>
      <c r="D88" s="141"/>
      <c r="E88" s="141"/>
      <c r="F88" s="141"/>
      <c r="G88" s="141"/>
      <c r="H88" s="141"/>
      <c r="I88" s="24"/>
      <c r="J88" s="24"/>
      <c r="K88" s="24"/>
      <c r="L88" s="24"/>
      <c r="M88" s="31"/>
      <c r="N88" s="54"/>
    </row>
    <row r="89" spans="1:14" ht="14.1" hidden="1" customHeight="1" x14ac:dyDescent="0.25">
      <c r="A89" s="53"/>
      <c r="B89" s="24"/>
      <c r="C89" s="24">
        <v>46.21</v>
      </c>
      <c r="D89" s="24">
        <v>46.21</v>
      </c>
      <c r="E89" s="24"/>
      <c r="F89" s="24"/>
      <c r="G89" s="24">
        <v>0.88109999999999999</v>
      </c>
      <c r="H89" s="24">
        <f>ROUND((C89-D89)*G89*12,2)</f>
        <v>0</v>
      </c>
      <c r="I89" s="24"/>
      <c r="J89" s="24"/>
      <c r="K89" s="24"/>
      <c r="L89" s="24"/>
      <c r="M89" s="31"/>
      <c r="N89" s="54"/>
    </row>
    <row r="90" spans="1:14" ht="14.1" hidden="1" customHeight="1" x14ac:dyDescent="0.25">
      <c r="A90" s="53"/>
      <c r="B90" s="141"/>
      <c r="C90" s="141"/>
      <c r="D90" s="141"/>
      <c r="E90" s="141"/>
      <c r="F90" s="141"/>
      <c r="G90" s="141"/>
      <c r="H90" s="141"/>
      <c r="I90" s="24"/>
      <c r="J90" s="24"/>
      <c r="K90" s="24"/>
      <c r="L90" s="24"/>
      <c r="M90" s="31"/>
      <c r="N90" s="54"/>
    </row>
    <row r="91" spans="1:14" ht="14.1" hidden="1" customHeight="1" x14ac:dyDescent="0.25">
      <c r="A91" s="53"/>
      <c r="B91" s="24"/>
      <c r="C91" s="24">
        <v>62.23</v>
      </c>
      <c r="D91" s="24">
        <v>50.34</v>
      </c>
      <c r="E91" s="24"/>
      <c r="F91" s="24"/>
      <c r="G91" s="24">
        <v>0.37909999999999999</v>
      </c>
      <c r="H91" s="24">
        <f>ROUND((C91-D91)*G91*12,2)</f>
        <v>54.09</v>
      </c>
      <c r="I91" s="24"/>
      <c r="J91" s="24"/>
      <c r="K91" s="24"/>
      <c r="L91" s="24"/>
      <c r="M91" s="31"/>
      <c r="N91" s="54"/>
    </row>
    <row r="92" spans="1:14" ht="14.1" hidden="1" customHeight="1" x14ac:dyDescent="0.25">
      <c r="A92" s="53"/>
      <c r="B92" s="141"/>
      <c r="C92" s="141"/>
      <c r="D92" s="141"/>
      <c r="E92" s="141"/>
      <c r="F92" s="141"/>
      <c r="G92" s="141"/>
      <c r="H92" s="141"/>
      <c r="I92" s="24"/>
      <c r="J92" s="24"/>
      <c r="K92" s="24"/>
      <c r="L92" s="24"/>
      <c r="M92" s="31"/>
      <c r="N92" s="54"/>
    </row>
    <row r="93" spans="1:14" ht="14.1" hidden="1" customHeight="1" x14ac:dyDescent="0.25">
      <c r="A93" s="53"/>
      <c r="B93" s="24"/>
      <c r="C93" s="24">
        <v>67.17</v>
      </c>
      <c r="D93" s="24">
        <v>50.34</v>
      </c>
      <c r="E93" s="24"/>
      <c r="F93" s="24"/>
      <c r="G93" s="24">
        <v>0.36899999999999999</v>
      </c>
      <c r="H93" s="24">
        <f>ROUND((C93-D93)*G93*12,2)</f>
        <v>74.52</v>
      </c>
      <c r="I93" s="24"/>
      <c r="J93" s="24"/>
      <c r="K93" s="24"/>
      <c r="L93" s="24"/>
      <c r="M93" s="31"/>
      <c r="N93" s="54"/>
    </row>
    <row r="94" spans="1:14" ht="14.1" hidden="1" customHeight="1" x14ac:dyDescent="0.25">
      <c r="A94" s="53"/>
      <c r="B94" s="141"/>
      <c r="C94" s="141"/>
      <c r="D94" s="141"/>
      <c r="E94" s="141"/>
      <c r="F94" s="141"/>
      <c r="G94" s="141"/>
      <c r="H94" s="141"/>
      <c r="I94" s="24"/>
      <c r="J94" s="24"/>
      <c r="K94" s="24"/>
      <c r="L94" s="24"/>
      <c r="M94" s="31"/>
      <c r="N94" s="54"/>
    </row>
    <row r="95" spans="1:14" ht="14.1" hidden="1" customHeight="1" x14ac:dyDescent="0.25">
      <c r="A95" s="53"/>
      <c r="B95" s="24"/>
      <c r="C95" s="24">
        <v>93.42</v>
      </c>
      <c r="D95" s="24">
        <v>77.78</v>
      </c>
      <c r="E95" s="24"/>
      <c r="F95" s="24"/>
      <c r="G95" s="24">
        <v>1.26651</v>
      </c>
      <c r="H95" s="24">
        <f>ROUND((C95-D95)*G95*12,2)</f>
        <v>237.7</v>
      </c>
      <c r="I95" s="24"/>
      <c r="J95" s="24"/>
      <c r="K95" s="24"/>
      <c r="L95" s="24"/>
      <c r="M95" s="31"/>
      <c r="N95" s="54"/>
    </row>
    <row r="96" spans="1:14" ht="14.1" hidden="1" customHeight="1" x14ac:dyDescent="0.25">
      <c r="A96" s="53"/>
      <c r="B96" s="141"/>
      <c r="C96" s="141"/>
      <c r="D96" s="141"/>
      <c r="E96" s="141"/>
      <c r="F96" s="141"/>
      <c r="G96" s="141"/>
      <c r="H96" s="141"/>
      <c r="I96" s="24"/>
      <c r="J96" s="24"/>
      <c r="K96" s="24"/>
      <c r="L96" s="24"/>
      <c r="M96" s="31"/>
      <c r="N96" s="54"/>
    </row>
    <row r="97" spans="1:14" ht="14.1" hidden="1" customHeight="1" x14ac:dyDescent="0.25">
      <c r="A97" s="53"/>
      <c r="B97" s="24"/>
      <c r="C97" s="24">
        <v>143.36000000000001</v>
      </c>
      <c r="D97" s="24">
        <v>90.22</v>
      </c>
      <c r="E97" s="24"/>
      <c r="F97" s="24"/>
      <c r="G97" s="24">
        <v>0.75609999999999999</v>
      </c>
      <c r="H97" s="24">
        <f>ROUND((C97-D97)*G97*12,2)</f>
        <v>482.15</v>
      </c>
      <c r="I97" s="24"/>
      <c r="J97" s="24"/>
      <c r="K97" s="24"/>
      <c r="L97" s="24"/>
      <c r="M97" s="31"/>
      <c r="N97" s="54"/>
    </row>
    <row r="98" spans="1:14" ht="14.1" hidden="1" customHeight="1" x14ac:dyDescent="0.25">
      <c r="A98" s="53"/>
      <c r="B98" s="141"/>
      <c r="C98" s="141"/>
      <c r="D98" s="141"/>
      <c r="E98" s="141"/>
      <c r="F98" s="141"/>
      <c r="G98" s="141"/>
      <c r="H98" s="141"/>
      <c r="I98" s="24"/>
      <c r="J98" s="24"/>
      <c r="K98" s="24"/>
      <c r="L98" s="24"/>
      <c r="M98" s="31"/>
      <c r="N98" s="54"/>
    </row>
    <row r="99" spans="1:14" ht="14.1" hidden="1" customHeight="1" x14ac:dyDescent="0.25">
      <c r="A99" s="53"/>
      <c r="B99" s="24"/>
      <c r="C99" s="24">
        <v>160.1</v>
      </c>
      <c r="D99" s="24">
        <v>86.87</v>
      </c>
      <c r="E99" s="24"/>
      <c r="F99" s="24"/>
      <c r="G99" s="24">
        <v>2.3035000000000001</v>
      </c>
      <c r="H99" s="24">
        <f>ROUND((C99-D99)*G99*12,2)</f>
        <v>2024.22</v>
      </c>
      <c r="I99" s="24"/>
      <c r="J99" s="24"/>
      <c r="K99" s="24"/>
      <c r="L99" s="24"/>
      <c r="M99" s="31"/>
      <c r="N99" s="54"/>
    </row>
    <row r="100" spans="1:14" ht="14.1" hidden="1" customHeight="1" x14ac:dyDescent="0.25">
      <c r="A100" s="53"/>
      <c r="B100" s="141"/>
      <c r="C100" s="141"/>
      <c r="D100" s="141"/>
      <c r="E100" s="141"/>
      <c r="F100" s="141"/>
      <c r="G100" s="141"/>
      <c r="H100" s="141"/>
      <c r="I100" s="24"/>
      <c r="J100" s="24"/>
      <c r="K100" s="25"/>
      <c r="L100" s="25"/>
      <c r="M100" s="31"/>
      <c r="N100" s="54"/>
    </row>
    <row r="101" spans="1:14" ht="14.1" hidden="1" customHeight="1" x14ac:dyDescent="0.25">
      <c r="A101" s="53"/>
      <c r="B101" s="141"/>
      <c r="C101" s="141"/>
      <c r="D101" s="141"/>
      <c r="E101" s="141"/>
      <c r="F101" s="141"/>
      <c r="G101" s="141"/>
      <c r="H101" s="141"/>
      <c r="I101" s="24"/>
      <c r="J101" s="24"/>
      <c r="K101" s="24"/>
      <c r="L101" s="24"/>
      <c r="M101" s="31"/>
      <c r="N101" s="54"/>
    </row>
    <row r="102" spans="1:14" ht="14.1" hidden="1" customHeight="1" x14ac:dyDescent="0.25">
      <c r="A102" s="53"/>
      <c r="B102" s="141"/>
      <c r="C102" s="141"/>
      <c r="D102" s="141"/>
      <c r="E102" s="141"/>
      <c r="F102" s="141"/>
      <c r="G102" s="141"/>
      <c r="H102" s="141"/>
      <c r="I102" s="24"/>
      <c r="J102" s="24"/>
      <c r="K102" s="24"/>
      <c r="L102" s="24"/>
      <c r="M102" s="31"/>
      <c r="N102" s="54"/>
    </row>
    <row r="103" spans="1:14" ht="14.1" hidden="1" customHeight="1" x14ac:dyDescent="0.25">
      <c r="A103" s="53"/>
      <c r="B103" s="24"/>
      <c r="C103" s="24">
        <v>15.82</v>
      </c>
      <c r="D103" s="24">
        <v>15.82</v>
      </c>
      <c r="E103" s="24"/>
      <c r="F103" s="24"/>
      <c r="G103" s="24">
        <v>2.8814000000000002</v>
      </c>
      <c r="H103" s="24">
        <f>ROUND((C103-D103)*G103*12,2)</f>
        <v>0</v>
      </c>
      <c r="I103" s="24"/>
      <c r="J103" s="24"/>
      <c r="K103" s="24"/>
      <c r="L103" s="24"/>
      <c r="M103" s="31"/>
      <c r="N103" s="54"/>
    </row>
    <row r="104" spans="1:14" ht="14.1" hidden="1" customHeight="1" x14ac:dyDescent="0.25">
      <c r="A104" s="53"/>
      <c r="B104" s="141"/>
      <c r="C104" s="141"/>
      <c r="D104" s="141"/>
      <c r="E104" s="141"/>
      <c r="F104" s="141"/>
      <c r="G104" s="141"/>
      <c r="H104" s="141"/>
      <c r="I104" s="24"/>
      <c r="J104" s="24"/>
      <c r="K104" s="24"/>
      <c r="L104" s="24"/>
      <c r="M104" s="31"/>
      <c r="N104" s="54"/>
    </row>
    <row r="105" spans="1:14" ht="14.1" hidden="1" customHeight="1" x14ac:dyDescent="0.25">
      <c r="A105" s="53"/>
      <c r="B105" s="24"/>
      <c r="C105" s="24">
        <v>14.83</v>
      </c>
      <c r="D105" s="24">
        <v>14.83</v>
      </c>
      <c r="E105" s="24"/>
      <c r="F105" s="24"/>
      <c r="G105" s="24">
        <v>1.0749</v>
      </c>
      <c r="H105" s="24">
        <f>ROUND((C105-D105)*G105*12,2)</f>
        <v>0</v>
      </c>
      <c r="I105" s="24"/>
      <c r="J105" s="24"/>
      <c r="K105" s="24"/>
      <c r="L105" s="24"/>
      <c r="M105" s="31"/>
      <c r="N105" s="54"/>
    </row>
    <row r="106" spans="1:14" ht="14.1" hidden="1" customHeight="1" x14ac:dyDescent="0.25">
      <c r="A106" s="53"/>
      <c r="B106" s="141"/>
      <c r="C106" s="141"/>
      <c r="D106" s="141"/>
      <c r="E106" s="141"/>
      <c r="F106" s="141"/>
      <c r="G106" s="141"/>
      <c r="H106" s="141"/>
      <c r="I106" s="24"/>
      <c r="J106" s="24"/>
      <c r="K106" s="24"/>
      <c r="L106" s="24"/>
      <c r="M106" s="31"/>
      <c r="N106" s="54"/>
    </row>
    <row r="107" spans="1:14" ht="14.1" hidden="1" customHeight="1" x14ac:dyDescent="0.25">
      <c r="A107" s="53"/>
      <c r="B107" s="24"/>
      <c r="C107" s="24">
        <v>13.16</v>
      </c>
      <c r="D107" s="24">
        <v>10.82</v>
      </c>
      <c r="E107" s="24"/>
      <c r="F107" s="24"/>
      <c r="G107" s="24">
        <v>0.37390000000000001</v>
      </c>
      <c r="H107" s="24">
        <f>ROUND((C107-D107)*G107*12,2)</f>
        <v>10.5</v>
      </c>
      <c r="I107" s="24"/>
      <c r="J107" s="24"/>
      <c r="K107" s="24"/>
      <c r="L107" s="24"/>
      <c r="M107" s="31"/>
      <c r="N107" s="54"/>
    </row>
    <row r="108" spans="1:14" ht="14.1" hidden="1" customHeight="1" x14ac:dyDescent="0.25">
      <c r="A108" s="53"/>
      <c r="B108" s="141"/>
      <c r="C108" s="141"/>
      <c r="D108" s="141"/>
      <c r="E108" s="141"/>
      <c r="F108" s="141"/>
      <c r="G108" s="141"/>
      <c r="H108" s="141"/>
      <c r="I108" s="24"/>
      <c r="J108" s="24"/>
      <c r="K108" s="24"/>
      <c r="L108" s="24"/>
      <c r="M108" s="31"/>
      <c r="N108" s="54"/>
    </row>
    <row r="109" spans="1:14" ht="14.1" hidden="1" customHeight="1" x14ac:dyDescent="0.25">
      <c r="A109" s="53"/>
      <c r="B109" s="141"/>
      <c r="C109" s="141"/>
      <c r="D109" s="141"/>
      <c r="E109" s="141"/>
      <c r="F109" s="141"/>
      <c r="G109" s="141"/>
      <c r="H109" s="141"/>
      <c r="I109" s="24"/>
      <c r="J109" s="24"/>
      <c r="K109" s="24"/>
      <c r="L109" s="24"/>
      <c r="M109" s="31"/>
      <c r="N109" s="54"/>
    </row>
    <row r="110" spans="1:14" ht="14.1" hidden="1" customHeight="1" x14ac:dyDescent="0.25">
      <c r="A110" s="53"/>
      <c r="B110" s="24"/>
      <c r="C110" s="24">
        <v>5.0599999999999996</v>
      </c>
      <c r="D110" s="24">
        <v>5.0599999999999996</v>
      </c>
      <c r="E110" s="24"/>
      <c r="F110" s="24"/>
      <c r="G110" s="24">
        <v>0.10879999999999999</v>
      </c>
      <c r="H110" s="24">
        <f>ROUND((C110-D110)*G110*12,2)</f>
        <v>0</v>
      </c>
      <c r="I110" s="24"/>
      <c r="J110" s="24"/>
      <c r="K110" s="24"/>
      <c r="L110" s="24"/>
      <c r="M110" s="31"/>
      <c r="N110" s="54"/>
    </row>
    <row r="111" spans="1:14" ht="14.1" hidden="1" customHeight="1" x14ac:dyDescent="0.25">
      <c r="A111" s="53"/>
      <c r="B111" s="141"/>
      <c r="C111" s="141"/>
      <c r="D111" s="141"/>
      <c r="E111" s="141"/>
      <c r="F111" s="141"/>
      <c r="G111" s="141"/>
      <c r="H111" s="141"/>
      <c r="I111" s="24"/>
      <c r="J111" s="24"/>
      <c r="K111" s="24"/>
      <c r="L111" s="24"/>
      <c r="M111" s="31"/>
      <c r="N111" s="54"/>
    </row>
    <row r="112" spans="1:14" ht="14.1" hidden="1" customHeight="1" x14ac:dyDescent="0.25">
      <c r="A112" s="53"/>
      <c r="B112" s="141"/>
      <c r="C112" s="141"/>
      <c r="D112" s="141"/>
      <c r="E112" s="141"/>
      <c r="F112" s="141"/>
      <c r="G112" s="141"/>
      <c r="H112" s="141"/>
      <c r="I112" s="24"/>
      <c r="J112" s="24"/>
      <c r="K112" s="24"/>
      <c r="L112" s="24"/>
      <c r="M112" s="31"/>
      <c r="N112" s="54"/>
    </row>
    <row r="113" spans="1:14" ht="14.1" hidden="1" customHeight="1" x14ac:dyDescent="0.25">
      <c r="A113" s="53"/>
      <c r="B113" s="24"/>
      <c r="C113" s="24">
        <v>13.94</v>
      </c>
      <c r="D113" s="24">
        <v>13.94</v>
      </c>
      <c r="E113" s="24"/>
      <c r="F113" s="24"/>
      <c r="G113" s="24">
        <v>0.1177</v>
      </c>
      <c r="H113" s="24">
        <f>ROUND((C113-D113)*G113*12,2)</f>
        <v>0</v>
      </c>
      <c r="I113" s="24"/>
      <c r="J113" s="24"/>
      <c r="K113" s="24"/>
      <c r="L113" s="24"/>
      <c r="M113" s="31"/>
      <c r="N113" s="54"/>
    </row>
    <row r="114" spans="1:14" ht="14.1" hidden="1" customHeight="1" x14ac:dyDescent="0.25">
      <c r="A114" s="53"/>
      <c r="B114" s="141"/>
      <c r="C114" s="141"/>
      <c r="D114" s="141"/>
      <c r="E114" s="141"/>
      <c r="F114" s="141"/>
      <c r="G114" s="141"/>
      <c r="H114" s="141"/>
      <c r="I114" s="24"/>
      <c r="J114" s="24"/>
      <c r="K114" s="24"/>
      <c r="L114" s="24"/>
      <c r="M114" s="31"/>
      <c r="N114" s="54"/>
    </row>
    <row r="115" spans="1:14" ht="14.1" hidden="1" customHeight="1" x14ac:dyDescent="0.25">
      <c r="A115" s="53"/>
      <c r="B115" s="24"/>
      <c r="C115" s="24">
        <v>4.17</v>
      </c>
      <c r="D115" s="24">
        <v>4.17</v>
      </c>
      <c r="E115" s="24"/>
      <c r="F115" s="24"/>
      <c r="G115" s="24">
        <v>0.10589999999999999</v>
      </c>
      <c r="H115" s="24">
        <f>ROUND((C115-D115)*G115*12,2)</f>
        <v>0</v>
      </c>
      <c r="I115" s="24"/>
      <c r="J115" s="24"/>
      <c r="K115" s="24"/>
      <c r="L115" s="24"/>
      <c r="M115" s="31"/>
      <c r="N115" s="54"/>
    </row>
    <row r="116" spans="1:14" ht="14.1" hidden="1" customHeight="1" x14ac:dyDescent="0.25">
      <c r="A116" s="53"/>
      <c r="B116" s="141"/>
      <c r="C116" s="141"/>
      <c r="D116" s="141"/>
      <c r="E116" s="141"/>
      <c r="F116" s="141"/>
      <c r="G116" s="141"/>
      <c r="H116" s="141"/>
      <c r="I116" s="24"/>
      <c r="J116" s="24"/>
      <c r="K116" s="24"/>
      <c r="L116" s="24"/>
      <c r="M116" s="31"/>
      <c r="N116" s="54"/>
    </row>
    <row r="117" spans="1:14" ht="14.1" hidden="1" customHeight="1" x14ac:dyDescent="0.25">
      <c r="A117" s="53"/>
      <c r="B117" s="24"/>
      <c r="C117" s="24">
        <v>13.77</v>
      </c>
      <c r="D117" s="24">
        <v>13.77</v>
      </c>
      <c r="E117" s="24"/>
      <c r="F117" s="24"/>
      <c r="G117" s="24">
        <v>0.1051</v>
      </c>
      <c r="H117" s="24">
        <f>ROUND((C117-D117)*G117*12,2)</f>
        <v>0</v>
      </c>
      <c r="I117" s="24"/>
      <c r="J117" s="24"/>
      <c r="K117" s="24"/>
      <c r="L117" s="24"/>
      <c r="M117" s="31"/>
      <c r="N117" s="54"/>
    </row>
    <row r="118" spans="1:14" ht="14.1" hidden="1" customHeight="1" x14ac:dyDescent="0.25">
      <c r="A118" s="53"/>
      <c r="B118" s="141"/>
      <c r="C118" s="141"/>
      <c r="D118" s="141"/>
      <c r="E118" s="141"/>
      <c r="F118" s="141"/>
      <c r="G118" s="141"/>
      <c r="H118" s="141"/>
      <c r="I118" s="24"/>
      <c r="J118" s="24"/>
      <c r="K118" s="24"/>
      <c r="L118" s="24"/>
      <c r="M118" s="31"/>
      <c r="N118" s="54"/>
    </row>
    <row r="119" spans="1:14" ht="14.1" hidden="1" customHeight="1" x14ac:dyDescent="0.25">
      <c r="A119" s="53"/>
      <c r="B119" s="24"/>
      <c r="C119" s="24">
        <v>14.51</v>
      </c>
      <c r="D119" s="24">
        <v>12.4</v>
      </c>
      <c r="E119" s="24"/>
      <c r="F119" s="24"/>
      <c r="G119" s="24">
        <v>0.15609999999999999</v>
      </c>
      <c r="H119" s="24">
        <f>ROUND((C119-D119)*G119*12,2)</f>
        <v>3.95</v>
      </c>
      <c r="I119" s="24"/>
      <c r="J119" s="24"/>
      <c r="K119" s="24"/>
      <c r="L119" s="24"/>
      <c r="M119" s="31"/>
      <c r="N119" s="54"/>
    </row>
    <row r="120" spans="1:14" ht="14.1" hidden="1" customHeight="1" x14ac:dyDescent="0.25">
      <c r="A120" s="53"/>
      <c r="B120" s="141"/>
      <c r="C120" s="141"/>
      <c r="D120" s="141"/>
      <c r="E120" s="141"/>
      <c r="F120" s="141"/>
      <c r="G120" s="141"/>
      <c r="H120" s="141"/>
      <c r="I120" s="24"/>
      <c r="J120" s="24"/>
      <c r="K120" s="24"/>
      <c r="L120" s="24"/>
      <c r="M120" s="31"/>
      <c r="N120" s="54"/>
    </row>
    <row r="121" spans="1:14" ht="14.1" hidden="1" customHeight="1" x14ac:dyDescent="0.25">
      <c r="A121" s="53"/>
      <c r="B121" s="24"/>
      <c r="C121" s="24">
        <v>20.34</v>
      </c>
      <c r="D121" s="24">
        <v>14.26</v>
      </c>
      <c r="E121" s="24"/>
      <c r="F121" s="24"/>
      <c r="G121" s="24">
        <v>0.52310000000000001</v>
      </c>
      <c r="H121" s="24">
        <f>ROUND((C121-D121)*G121*12,2)</f>
        <v>38.17</v>
      </c>
      <c r="I121" s="24"/>
      <c r="J121" s="24"/>
      <c r="K121" s="24"/>
      <c r="L121" s="24"/>
      <c r="M121" s="31"/>
      <c r="N121" s="54"/>
    </row>
    <row r="122" spans="1:14" ht="14.1" hidden="1" customHeight="1" x14ac:dyDescent="0.25">
      <c r="A122" s="53"/>
      <c r="B122" s="141"/>
      <c r="C122" s="141"/>
      <c r="D122" s="141"/>
      <c r="E122" s="141"/>
      <c r="F122" s="141"/>
      <c r="G122" s="141"/>
      <c r="H122" s="141"/>
      <c r="I122" s="24"/>
      <c r="J122" s="24"/>
      <c r="K122" s="24"/>
      <c r="L122" s="24"/>
      <c r="M122" s="31"/>
      <c r="N122" s="54"/>
    </row>
    <row r="123" spans="1:14" ht="14.1" hidden="1" customHeight="1" x14ac:dyDescent="0.25">
      <c r="A123" s="53"/>
      <c r="B123" s="24"/>
      <c r="C123" s="24">
        <v>17.07</v>
      </c>
      <c r="D123" s="24">
        <v>14.26</v>
      </c>
      <c r="E123" s="24"/>
      <c r="F123" s="24"/>
      <c r="G123" s="24">
        <v>0.64290000000000003</v>
      </c>
      <c r="H123" s="24">
        <f>ROUND((C123-D123)*G123*12,2)</f>
        <v>21.68</v>
      </c>
      <c r="I123" s="24"/>
      <c r="J123" s="24"/>
      <c r="K123" s="24"/>
      <c r="L123" s="24"/>
      <c r="M123" s="31"/>
      <c r="N123" s="54"/>
    </row>
    <row r="124" spans="1:14" ht="14.1" hidden="1" customHeight="1" x14ac:dyDescent="0.25">
      <c r="A124" s="53"/>
      <c r="B124" s="141"/>
      <c r="C124" s="141"/>
      <c r="D124" s="141"/>
      <c r="E124" s="141"/>
      <c r="F124" s="141"/>
      <c r="G124" s="141"/>
      <c r="H124" s="141"/>
      <c r="I124" s="24"/>
      <c r="J124" s="24"/>
      <c r="K124" s="24"/>
      <c r="L124" s="24"/>
      <c r="M124" s="31"/>
      <c r="N124" s="54"/>
    </row>
    <row r="125" spans="1:14" ht="14.1" hidden="1" customHeight="1" x14ac:dyDescent="0.25">
      <c r="A125" s="53"/>
      <c r="B125" s="24"/>
      <c r="C125" s="24">
        <v>11.73</v>
      </c>
      <c r="D125" s="24">
        <v>11.73</v>
      </c>
      <c r="E125" s="24"/>
      <c r="F125" s="24"/>
      <c r="G125" s="24">
        <v>0.1211</v>
      </c>
      <c r="H125" s="24">
        <f>ROUND((C125-D125)*G125*12,2)</f>
        <v>0</v>
      </c>
      <c r="I125" s="24"/>
      <c r="J125" s="24"/>
      <c r="K125" s="24"/>
      <c r="L125" s="24"/>
      <c r="M125" s="31"/>
      <c r="N125" s="54"/>
    </row>
    <row r="126" spans="1:14" ht="14.1" hidden="1" customHeight="1" x14ac:dyDescent="0.25">
      <c r="A126" s="53"/>
      <c r="B126" s="141"/>
      <c r="C126" s="141"/>
      <c r="D126" s="141"/>
      <c r="E126" s="141"/>
      <c r="F126" s="141"/>
      <c r="G126" s="141"/>
      <c r="H126" s="141"/>
      <c r="I126" s="24"/>
      <c r="J126" s="24"/>
      <c r="K126" s="24"/>
      <c r="L126" s="24"/>
      <c r="M126" s="31"/>
      <c r="N126" s="54"/>
    </row>
    <row r="127" spans="1:14" ht="14.1" hidden="1" customHeight="1" x14ac:dyDescent="0.25">
      <c r="A127" s="53"/>
      <c r="B127" s="141"/>
      <c r="C127" s="141"/>
      <c r="D127" s="141"/>
      <c r="E127" s="141"/>
      <c r="F127" s="141"/>
      <c r="G127" s="141"/>
      <c r="H127" s="141"/>
      <c r="I127" s="24"/>
      <c r="J127" s="24"/>
      <c r="K127" s="24"/>
      <c r="L127" s="24"/>
      <c r="M127" s="31"/>
      <c r="N127" s="54"/>
    </row>
    <row r="128" spans="1:14" ht="14.1" hidden="1" customHeight="1" x14ac:dyDescent="0.25">
      <c r="A128" s="53"/>
      <c r="B128" s="24"/>
      <c r="C128" s="24">
        <v>20.39</v>
      </c>
      <c r="D128" s="24">
        <v>19.010000000000002</v>
      </c>
      <c r="E128" s="24"/>
      <c r="F128" s="24"/>
      <c r="G128" s="24">
        <v>0.15720000000000001</v>
      </c>
      <c r="H128" s="24">
        <f>ROUND((C128-D128)*G128*12,2)</f>
        <v>2.6</v>
      </c>
      <c r="I128" s="24"/>
      <c r="J128" s="24"/>
      <c r="K128" s="24"/>
      <c r="L128" s="24"/>
      <c r="M128" s="31"/>
      <c r="N128" s="54"/>
    </row>
    <row r="129" spans="1:14" ht="14.1" hidden="1" customHeight="1" x14ac:dyDescent="0.25">
      <c r="A129" s="53"/>
      <c r="B129" s="141"/>
      <c r="C129" s="141"/>
      <c r="D129" s="141"/>
      <c r="E129" s="141"/>
      <c r="F129" s="141"/>
      <c r="G129" s="141"/>
      <c r="H129" s="141"/>
      <c r="I129" s="24"/>
      <c r="J129" s="24"/>
      <c r="K129" s="24"/>
      <c r="L129" s="24"/>
      <c r="M129" s="31"/>
      <c r="N129" s="54"/>
    </row>
    <row r="130" spans="1:14" ht="14.1" hidden="1" customHeight="1" x14ac:dyDescent="0.25">
      <c r="A130" s="53"/>
      <c r="B130" s="24"/>
      <c r="C130" s="24">
        <v>21.92</v>
      </c>
      <c r="D130" s="24">
        <v>15.84</v>
      </c>
      <c r="E130" s="24"/>
      <c r="F130" s="24"/>
      <c r="G130" s="24">
        <v>5.57E-2</v>
      </c>
      <c r="H130" s="24">
        <f>ROUND((C130-D130)*G130*12,2)</f>
        <v>4.0599999999999996</v>
      </c>
      <c r="I130" s="24"/>
      <c r="J130" s="24"/>
      <c r="K130" s="24"/>
      <c r="L130" s="24"/>
      <c r="M130" s="31"/>
      <c r="N130" s="54"/>
    </row>
    <row r="131" spans="1:14" ht="14.1" hidden="1" customHeight="1" x14ac:dyDescent="0.25">
      <c r="A131" s="53"/>
      <c r="B131" s="141"/>
      <c r="C131" s="141"/>
      <c r="D131" s="141"/>
      <c r="E131" s="141"/>
      <c r="F131" s="141"/>
      <c r="G131" s="141"/>
      <c r="H131" s="141"/>
      <c r="I131" s="24"/>
      <c r="J131" s="24"/>
      <c r="K131" s="24"/>
      <c r="L131" s="24"/>
      <c r="M131" s="31"/>
      <c r="N131" s="54"/>
    </row>
    <row r="132" spans="1:14" ht="14.1" hidden="1" customHeight="1" x14ac:dyDescent="0.25">
      <c r="A132" s="53"/>
      <c r="B132" s="141"/>
      <c r="C132" s="141"/>
      <c r="D132" s="141"/>
      <c r="E132" s="141"/>
      <c r="F132" s="141"/>
      <c r="G132" s="141"/>
      <c r="H132" s="141"/>
      <c r="I132" s="24"/>
      <c r="J132" s="24"/>
      <c r="K132" s="24"/>
      <c r="L132" s="24"/>
      <c r="M132" s="31"/>
      <c r="N132" s="54"/>
    </row>
    <row r="133" spans="1:14" ht="14.1" hidden="1" customHeight="1" x14ac:dyDescent="0.25">
      <c r="A133" s="53"/>
      <c r="B133" s="24"/>
      <c r="C133" s="24">
        <v>22.61</v>
      </c>
      <c r="D133" s="24">
        <v>14.26</v>
      </c>
      <c r="E133" s="24"/>
      <c r="F133" s="24"/>
      <c r="G133" s="24">
        <v>9.9299999999999999E-2</v>
      </c>
      <c r="H133" s="24">
        <f>ROUND((C133-D133)*G133*12,2)</f>
        <v>9.9499999999999993</v>
      </c>
      <c r="I133" s="24"/>
      <c r="J133" s="24"/>
      <c r="K133" s="24"/>
      <c r="L133" s="24"/>
      <c r="M133" s="31"/>
      <c r="N133" s="54"/>
    </row>
    <row r="134" spans="1:14" ht="14.1" hidden="1" customHeight="1" x14ac:dyDescent="0.25">
      <c r="A134" s="53"/>
      <c r="B134" s="141"/>
      <c r="C134" s="141"/>
      <c r="D134" s="141"/>
      <c r="E134" s="141"/>
      <c r="F134" s="141"/>
      <c r="G134" s="141"/>
      <c r="H134" s="141"/>
      <c r="I134" s="24"/>
      <c r="J134" s="24"/>
      <c r="K134" s="24"/>
      <c r="L134" s="24"/>
      <c r="M134" s="31"/>
      <c r="N134" s="54"/>
    </row>
    <row r="135" spans="1:14" ht="14.1" hidden="1" customHeight="1" x14ac:dyDescent="0.25">
      <c r="A135" s="53"/>
      <c r="B135" s="24"/>
      <c r="C135" s="24">
        <v>22.54</v>
      </c>
      <c r="D135" s="24">
        <v>14.26</v>
      </c>
      <c r="E135" s="24"/>
      <c r="F135" s="24"/>
      <c r="G135" s="24">
        <v>9.1800000000000007E-2</v>
      </c>
      <c r="H135" s="24">
        <f>ROUND((C135-D135)*G135*12,2)</f>
        <v>9.1199999999999992</v>
      </c>
      <c r="I135" s="24"/>
      <c r="J135" s="24"/>
      <c r="K135" s="24"/>
      <c r="L135" s="24"/>
      <c r="M135" s="31"/>
      <c r="N135" s="54"/>
    </row>
    <row r="136" spans="1:14" ht="14.1" hidden="1" customHeight="1" x14ac:dyDescent="0.25">
      <c r="A136" s="53"/>
      <c r="B136" s="141"/>
      <c r="C136" s="141"/>
      <c r="D136" s="141"/>
      <c r="E136" s="141"/>
      <c r="F136" s="141"/>
      <c r="G136" s="141"/>
      <c r="H136" s="141"/>
      <c r="I136" s="24"/>
      <c r="J136" s="24"/>
      <c r="K136" s="24"/>
      <c r="L136" s="24"/>
      <c r="M136" s="31"/>
      <c r="N136" s="54"/>
    </row>
    <row r="137" spans="1:14" ht="14.1" hidden="1" customHeight="1" x14ac:dyDescent="0.25">
      <c r="A137" s="53"/>
      <c r="B137" s="141"/>
      <c r="C137" s="141"/>
      <c r="D137" s="141"/>
      <c r="E137" s="141"/>
      <c r="F137" s="141"/>
      <c r="G137" s="141"/>
      <c r="H137" s="141"/>
      <c r="I137" s="24"/>
      <c r="J137" s="24"/>
      <c r="K137" s="24"/>
      <c r="L137" s="24"/>
      <c r="M137" s="31"/>
      <c r="N137" s="54"/>
    </row>
    <row r="138" spans="1:14" ht="14.1" hidden="1" customHeight="1" x14ac:dyDescent="0.25">
      <c r="A138" s="53"/>
      <c r="B138" s="24"/>
      <c r="C138" s="24">
        <v>48.68</v>
      </c>
      <c r="D138" s="24">
        <v>9.41</v>
      </c>
      <c r="E138" s="24"/>
      <c r="F138" s="24"/>
      <c r="G138" s="24">
        <v>2.1215999999999999</v>
      </c>
      <c r="H138" s="24">
        <f>ROUND((C138-D138)*G138*12,2)</f>
        <v>999.78</v>
      </c>
      <c r="I138" s="24"/>
      <c r="J138" s="24"/>
      <c r="K138" s="24"/>
      <c r="L138" s="24"/>
      <c r="M138" s="31"/>
      <c r="N138" s="54"/>
    </row>
    <row r="139" spans="1:14" ht="14.1" hidden="1" customHeight="1" x14ac:dyDescent="0.25">
      <c r="A139" s="53"/>
      <c r="B139" s="141"/>
      <c r="C139" s="141"/>
      <c r="D139" s="141"/>
      <c r="E139" s="141"/>
      <c r="F139" s="141"/>
      <c r="G139" s="141"/>
      <c r="H139" s="141"/>
      <c r="I139" s="24"/>
      <c r="J139" s="24"/>
      <c r="K139" s="24"/>
      <c r="L139" s="24"/>
      <c r="M139" s="31"/>
      <c r="N139" s="54"/>
    </row>
    <row r="140" spans="1:14" ht="14.1" hidden="1" customHeight="1" x14ac:dyDescent="0.25">
      <c r="A140" s="53"/>
      <c r="B140" s="24"/>
      <c r="C140" s="24">
        <v>48.72</v>
      </c>
      <c r="D140" s="24">
        <v>9.41</v>
      </c>
      <c r="E140" s="24"/>
      <c r="F140" s="24"/>
      <c r="G140" s="24">
        <v>0.79300000000000004</v>
      </c>
      <c r="H140" s="24">
        <f>ROUND((C140-D140)*G140*12,2)</f>
        <v>374.07</v>
      </c>
      <c r="I140" s="24"/>
      <c r="J140" s="24"/>
      <c r="K140" s="24"/>
      <c r="L140" s="24"/>
      <c r="M140" s="31"/>
      <c r="N140" s="54"/>
    </row>
    <row r="141" spans="1:14" ht="14.1" hidden="1" customHeight="1" x14ac:dyDescent="0.25">
      <c r="A141" s="53"/>
      <c r="B141" s="141"/>
      <c r="C141" s="141"/>
      <c r="D141" s="141"/>
      <c r="E141" s="141"/>
      <c r="F141" s="141"/>
      <c r="G141" s="141"/>
      <c r="H141" s="141"/>
      <c r="I141" s="24"/>
      <c r="J141" s="24"/>
      <c r="K141" s="24"/>
      <c r="L141" s="24"/>
      <c r="M141" s="31"/>
      <c r="N141" s="54"/>
    </row>
    <row r="142" spans="1:14" ht="14.1" hidden="1" customHeight="1" x14ac:dyDescent="0.25">
      <c r="A142" s="53"/>
      <c r="B142" s="24"/>
      <c r="C142" s="24">
        <v>1.3</v>
      </c>
      <c r="D142" s="24">
        <v>1.3</v>
      </c>
      <c r="E142" s="24"/>
      <c r="F142" s="24"/>
      <c r="G142" s="24">
        <v>0.1007</v>
      </c>
      <c r="H142" s="24">
        <f>ROUND((C142-D142)*G142*12,2)</f>
        <v>0</v>
      </c>
      <c r="I142" s="24"/>
      <c r="J142" s="24"/>
      <c r="K142" s="24"/>
      <c r="L142" s="24"/>
      <c r="M142" s="31"/>
      <c r="N142" s="54"/>
    </row>
    <row r="143" spans="1:14" ht="14.1" hidden="1" customHeight="1" x14ac:dyDescent="0.25">
      <c r="A143" s="53"/>
      <c r="B143" s="141"/>
      <c r="C143" s="141"/>
      <c r="D143" s="141"/>
      <c r="E143" s="141"/>
      <c r="F143" s="141"/>
      <c r="G143" s="141"/>
      <c r="H143" s="141"/>
      <c r="I143" s="24"/>
      <c r="J143" s="24"/>
      <c r="K143" s="24"/>
      <c r="L143" s="24"/>
      <c r="M143" s="31"/>
      <c r="N143" s="54"/>
    </row>
    <row r="144" spans="1:14" ht="14.1" hidden="1" customHeight="1" x14ac:dyDescent="0.25">
      <c r="A144" s="53"/>
      <c r="B144" s="24"/>
      <c r="C144" s="24">
        <v>1.26</v>
      </c>
      <c r="D144" s="24">
        <v>1.26</v>
      </c>
      <c r="E144" s="24"/>
      <c r="F144" s="24"/>
      <c r="G144" s="24">
        <v>0.1055</v>
      </c>
      <c r="H144" s="24">
        <f>ROUND((C144-D144)*G144*12,2)</f>
        <v>0</v>
      </c>
      <c r="I144" s="24"/>
      <c r="J144" s="24"/>
      <c r="K144" s="24"/>
      <c r="L144" s="24"/>
      <c r="M144" s="31"/>
      <c r="N144" s="54"/>
    </row>
    <row r="145" spans="1:14" ht="14.1" hidden="1" customHeight="1" thickBot="1" x14ac:dyDescent="0.3">
      <c r="A145" s="41"/>
      <c r="B145" s="45"/>
      <c r="C145" s="45"/>
      <c r="D145" s="45"/>
      <c r="E145" s="45"/>
      <c r="F145" s="45"/>
      <c r="G145" s="45"/>
      <c r="H145" s="43">
        <f>H81+H83+H85+H87+H89+H91+H93+H95+H97+H99+H103+H105+H107+H110+H113+H115+H117+H119+H121+H123+H125+H128+H130+H133+H135+H138+H140+H142+H144</f>
        <v>5356.0399999999991</v>
      </c>
      <c r="I145" s="43"/>
      <c r="J145" s="43"/>
      <c r="K145" s="43">
        <v>0</v>
      </c>
      <c r="L145" s="44">
        <v>6751.17</v>
      </c>
      <c r="M145" s="45"/>
      <c r="N145" s="46">
        <v>0</v>
      </c>
    </row>
    <row r="146" spans="1:14" ht="14.1" hidden="1" customHeight="1" x14ac:dyDescent="0.25">
      <c r="A146" s="55"/>
      <c r="B146" s="55"/>
      <c r="C146" s="55"/>
      <c r="D146" s="55"/>
      <c r="E146" s="55"/>
      <c r="F146" s="55"/>
      <c r="G146" s="55"/>
      <c r="H146" s="56"/>
      <c r="I146" s="56"/>
      <c r="J146" s="56"/>
      <c r="K146" s="57"/>
      <c r="L146" s="57"/>
      <c r="M146" s="55"/>
      <c r="N146" s="37"/>
    </row>
    <row r="147" spans="1:14" ht="14.1" hidden="1" customHeight="1" thickBot="1" x14ac:dyDescent="0.3">
      <c r="A147" s="59"/>
      <c r="B147" s="149"/>
      <c r="C147" s="149"/>
      <c r="D147" s="149"/>
      <c r="E147" s="149"/>
      <c r="F147" s="149"/>
      <c r="G147" s="149"/>
      <c r="H147" s="149"/>
      <c r="I147" s="61"/>
      <c r="J147" s="61"/>
      <c r="K147" s="61"/>
      <c r="L147" s="61"/>
      <c r="M147" s="59"/>
      <c r="N147" s="61"/>
    </row>
    <row r="148" spans="1:14" ht="14.1" hidden="1" customHeight="1" x14ac:dyDescent="0.25">
      <c r="A148" s="52" t="s">
        <v>55</v>
      </c>
      <c r="B148" s="143"/>
      <c r="C148" s="143"/>
      <c r="D148" s="143"/>
      <c r="E148" s="143"/>
      <c r="F148" s="143"/>
      <c r="G148" s="143"/>
      <c r="H148" s="143"/>
      <c r="I148" s="38"/>
      <c r="J148" s="38"/>
      <c r="K148" s="38"/>
      <c r="L148" s="38"/>
      <c r="M148" s="39"/>
      <c r="N148" s="40"/>
    </row>
    <row r="149" spans="1:14" ht="14.1" hidden="1" customHeight="1" x14ac:dyDescent="0.25">
      <c r="A149" s="53"/>
      <c r="B149" s="141"/>
      <c r="C149" s="141"/>
      <c r="D149" s="141"/>
      <c r="E149" s="141"/>
      <c r="F149" s="141"/>
      <c r="G149" s="141"/>
      <c r="H149" s="141"/>
      <c r="I149" s="24"/>
      <c r="J149" s="24"/>
      <c r="K149" s="24"/>
      <c r="L149" s="24"/>
      <c r="M149" s="31"/>
      <c r="N149" s="54"/>
    </row>
    <row r="150" spans="1:14" ht="14.1" hidden="1" customHeight="1" x14ac:dyDescent="0.25">
      <c r="A150" s="53"/>
      <c r="B150" s="24"/>
      <c r="C150" s="24">
        <v>195.73</v>
      </c>
      <c r="D150" s="24">
        <v>107.82</v>
      </c>
      <c r="E150" s="24"/>
      <c r="F150" s="24"/>
      <c r="G150" s="24">
        <v>0.79869999999999997</v>
      </c>
      <c r="H150" s="24">
        <f>ROUND((C150-D150)*G150*12,2)</f>
        <v>842.56</v>
      </c>
      <c r="I150" s="24"/>
      <c r="J150" s="24"/>
      <c r="K150" s="24"/>
      <c r="L150" s="24"/>
      <c r="M150" s="32" t="s">
        <v>56</v>
      </c>
      <c r="N150" s="54"/>
    </row>
    <row r="151" spans="1:14" ht="14.1" hidden="1" customHeight="1" x14ac:dyDescent="0.25">
      <c r="A151" s="53"/>
      <c r="B151" s="141"/>
      <c r="C151" s="141"/>
      <c r="D151" s="141"/>
      <c r="E151" s="141"/>
      <c r="F151" s="141"/>
      <c r="G151" s="141"/>
      <c r="H151" s="141"/>
      <c r="I151" s="24"/>
      <c r="J151" s="24"/>
      <c r="K151" s="24"/>
      <c r="L151" s="24"/>
      <c r="M151" s="32"/>
      <c r="N151" s="54"/>
    </row>
    <row r="152" spans="1:14" ht="14.1" hidden="1" customHeight="1" x14ac:dyDescent="0.25">
      <c r="A152" s="53"/>
      <c r="B152" s="24"/>
      <c r="C152" s="24">
        <v>175.52</v>
      </c>
      <c r="D152" s="24">
        <v>107.82</v>
      </c>
      <c r="E152" s="24"/>
      <c r="F152" s="24"/>
      <c r="G152" s="24">
        <v>1.0557000000000001</v>
      </c>
      <c r="H152" s="24">
        <f>ROUND((C152-D152)*G152*12,2)</f>
        <v>857.65</v>
      </c>
      <c r="I152" s="24"/>
      <c r="J152" s="24"/>
      <c r="K152" s="24"/>
      <c r="L152" s="24"/>
      <c r="M152" s="32" t="s">
        <v>57</v>
      </c>
      <c r="N152" s="54"/>
    </row>
    <row r="153" spans="1:14" ht="14.1" hidden="1" customHeight="1" x14ac:dyDescent="0.25">
      <c r="A153" s="53"/>
      <c r="B153" s="141"/>
      <c r="C153" s="141"/>
      <c r="D153" s="141"/>
      <c r="E153" s="141"/>
      <c r="F153" s="141"/>
      <c r="G153" s="141"/>
      <c r="H153" s="141"/>
      <c r="I153" s="24"/>
      <c r="J153" s="24"/>
      <c r="K153" s="24"/>
      <c r="L153" s="24"/>
      <c r="M153" s="32"/>
      <c r="N153" s="54"/>
    </row>
    <row r="154" spans="1:14" ht="14.1" hidden="1" customHeight="1" x14ac:dyDescent="0.25">
      <c r="A154" s="53"/>
      <c r="B154" s="24"/>
      <c r="C154" s="24">
        <v>207.1</v>
      </c>
      <c r="D154" s="24">
        <v>107.82</v>
      </c>
      <c r="E154" s="24"/>
      <c r="F154" s="24"/>
      <c r="G154" s="24">
        <v>0.92149999999999999</v>
      </c>
      <c r="H154" s="24">
        <f>ROUND((C154-D154)*G154*12,2)</f>
        <v>1097.8399999999999</v>
      </c>
      <c r="I154" s="24"/>
      <c r="J154" s="24"/>
      <c r="K154" s="24"/>
      <c r="L154" s="24"/>
      <c r="M154" s="32" t="s">
        <v>58</v>
      </c>
      <c r="N154" s="54"/>
    </row>
    <row r="155" spans="1:14" ht="14.1" hidden="1" customHeight="1" x14ac:dyDescent="0.25">
      <c r="A155" s="53"/>
      <c r="B155" s="141"/>
      <c r="C155" s="141"/>
      <c r="D155" s="141"/>
      <c r="E155" s="141"/>
      <c r="F155" s="141"/>
      <c r="G155" s="141"/>
      <c r="H155" s="141"/>
      <c r="I155" s="24"/>
      <c r="J155" s="24"/>
      <c r="K155" s="24"/>
      <c r="L155" s="24"/>
      <c r="M155" s="32"/>
      <c r="N155" s="54"/>
    </row>
    <row r="156" spans="1:14" ht="14.1" hidden="1" customHeight="1" x14ac:dyDescent="0.25">
      <c r="A156" s="53"/>
      <c r="B156" s="24"/>
      <c r="C156" s="24">
        <v>104.92</v>
      </c>
      <c r="D156" s="24">
        <v>58.42</v>
      </c>
      <c r="E156" s="24"/>
      <c r="F156" s="24"/>
      <c r="G156" s="24">
        <v>1.2824</v>
      </c>
      <c r="H156" s="24">
        <f>ROUND((C156-D156)*G156*12,2)</f>
        <v>715.58</v>
      </c>
      <c r="I156" s="24"/>
      <c r="J156" s="24"/>
      <c r="K156" s="24"/>
      <c r="L156" s="24"/>
      <c r="M156" s="32" t="s">
        <v>59</v>
      </c>
      <c r="N156" s="54"/>
    </row>
    <row r="157" spans="1:14" ht="14.1" hidden="1" customHeight="1" x14ac:dyDescent="0.25">
      <c r="A157" s="53"/>
      <c r="B157" s="141"/>
      <c r="C157" s="141"/>
      <c r="D157" s="141"/>
      <c r="E157" s="141"/>
      <c r="F157" s="141"/>
      <c r="G157" s="141"/>
      <c r="H157" s="141"/>
      <c r="I157" s="24"/>
      <c r="J157" s="24"/>
      <c r="K157" s="24"/>
      <c r="L157" s="24"/>
      <c r="M157" s="32"/>
      <c r="N157" s="54"/>
    </row>
    <row r="158" spans="1:14" ht="14.1" hidden="1" customHeight="1" x14ac:dyDescent="0.25">
      <c r="A158" s="53"/>
      <c r="B158" s="24"/>
      <c r="C158" s="24">
        <v>93.54</v>
      </c>
      <c r="D158" s="24">
        <v>55.51</v>
      </c>
      <c r="E158" s="24"/>
      <c r="F158" s="24"/>
      <c r="G158" s="24">
        <v>2.1132</v>
      </c>
      <c r="H158" s="24">
        <f>ROUND((C158-D158)*G158*12,2)</f>
        <v>964.38</v>
      </c>
      <c r="I158" s="24"/>
      <c r="J158" s="24"/>
      <c r="K158" s="24"/>
      <c r="L158" s="24"/>
      <c r="M158" s="32" t="s">
        <v>60</v>
      </c>
      <c r="N158" s="54"/>
    </row>
    <row r="159" spans="1:14" ht="14.1" hidden="1" customHeight="1" x14ac:dyDescent="0.25">
      <c r="A159" s="53"/>
      <c r="B159" s="141"/>
      <c r="C159" s="141"/>
      <c r="D159" s="141"/>
      <c r="E159" s="141"/>
      <c r="F159" s="141"/>
      <c r="G159" s="141"/>
      <c r="H159" s="141"/>
      <c r="I159" s="24"/>
      <c r="J159" s="24"/>
      <c r="K159" s="24"/>
      <c r="L159" s="24"/>
      <c r="M159" s="32"/>
      <c r="N159" s="54"/>
    </row>
    <row r="160" spans="1:14" ht="14.1" hidden="1" customHeight="1" x14ac:dyDescent="0.25">
      <c r="A160" s="53"/>
      <c r="B160" s="24"/>
      <c r="C160" s="24">
        <v>82.68</v>
      </c>
      <c r="D160" s="24">
        <v>82.68</v>
      </c>
      <c r="E160" s="24"/>
      <c r="F160" s="24"/>
      <c r="G160" s="24">
        <v>2.6227999999999998</v>
      </c>
      <c r="H160" s="24">
        <f>ROUND((C160-D160)*G160*12,2)</f>
        <v>0</v>
      </c>
      <c r="I160" s="24"/>
      <c r="J160" s="24"/>
      <c r="K160" s="24"/>
      <c r="L160" s="24"/>
      <c r="M160" s="32" t="s">
        <v>61</v>
      </c>
      <c r="N160" s="54"/>
    </row>
    <row r="161" spans="1:14" ht="14.1" hidden="1" customHeight="1" x14ac:dyDescent="0.25">
      <c r="A161" s="53"/>
      <c r="B161" s="141"/>
      <c r="C161" s="141"/>
      <c r="D161" s="141"/>
      <c r="E161" s="141"/>
      <c r="F161" s="141"/>
      <c r="G161" s="141"/>
      <c r="H161" s="141"/>
      <c r="I161" s="24"/>
      <c r="J161" s="24"/>
      <c r="K161" s="24"/>
      <c r="L161" s="24"/>
      <c r="M161" s="32"/>
      <c r="N161" s="54"/>
    </row>
    <row r="162" spans="1:14" ht="14.1" hidden="1" customHeight="1" x14ac:dyDescent="0.25">
      <c r="A162" s="53"/>
      <c r="B162" s="141"/>
      <c r="C162" s="141"/>
      <c r="D162" s="141"/>
      <c r="E162" s="141"/>
      <c r="F162" s="141"/>
      <c r="G162" s="141"/>
      <c r="H162" s="141"/>
      <c r="I162" s="24"/>
      <c r="J162" s="24"/>
      <c r="K162" s="24"/>
      <c r="L162" s="24"/>
      <c r="M162" s="32"/>
      <c r="N162" s="54"/>
    </row>
    <row r="163" spans="1:14" ht="14.1" hidden="1" customHeight="1" x14ac:dyDescent="0.25">
      <c r="A163" s="53"/>
      <c r="B163" s="24"/>
      <c r="C163" s="24">
        <v>135.93</v>
      </c>
      <c r="D163" s="24">
        <v>120.06</v>
      </c>
      <c r="E163" s="24"/>
      <c r="F163" s="24"/>
      <c r="G163" s="24">
        <v>3.0983999999999998</v>
      </c>
      <c r="H163" s="24">
        <f>ROUND((C163-D163)*G163*12,2)</f>
        <v>590.05999999999995</v>
      </c>
      <c r="I163" s="24"/>
      <c r="J163" s="24"/>
      <c r="K163" s="24"/>
      <c r="L163" s="24"/>
      <c r="M163" s="32" t="s">
        <v>62</v>
      </c>
      <c r="N163" s="54"/>
    </row>
    <row r="164" spans="1:14" ht="14.1" hidden="1" customHeight="1" x14ac:dyDescent="0.25">
      <c r="A164" s="53"/>
      <c r="B164" s="141"/>
      <c r="C164" s="141"/>
      <c r="D164" s="141"/>
      <c r="E164" s="141"/>
      <c r="F164" s="141"/>
      <c r="G164" s="141"/>
      <c r="H164" s="141"/>
      <c r="I164" s="24"/>
      <c r="J164" s="24"/>
      <c r="K164" s="24"/>
      <c r="L164" s="24"/>
      <c r="M164" s="32"/>
      <c r="N164" s="54"/>
    </row>
    <row r="165" spans="1:14" ht="14.1" hidden="1" customHeight="1" x14ac:dyDescent="0.25">
      <c r="A165" s="53"/>
      <c r="B165" s="24"/>
      <c r="C165" s="24">
        <v>138.97</v>
      </c>
      <c r="D165" s="24">
        <v>120.06</v>
      </c>
      <c r="E165" s="24"/>
      <c r="F165" s="24"/>
      <c r="G165" s="24">
        <v>2.9076</v>
      </c>
      <c r="H165" s="24">
        <f>ROUND((C165-D165)*G165*12,2)</f>
        <v>659.79</v>
      </c>
      <c r="I165" s="24"/>
      <c r="J165" s="24"/>
      <c r="K165" s="24"/>
      <c r="L165" s="24"/>
      <c r="M165" s="32" t="s">
        <v>63</v>
      </c>
      <c r="N165" s="54"/>
    </row>
    <row r="166" spans="1:14" ht="14.1" hidden="1" customHeight="1" x14ac:dyDescent="0.25">
      <c r="A166" s="53"/>
      <c r="B166" s="141"/>
      <c r="C166" s="141"/>
      <c r="D166" s="141"/>
      <c r="E166" s="141"/>
      <c r="F166" s="141"/>
      <c r="G166" s="141"/>
      <c r="H166" s="141"/>
      <c r="I166" s="24"/>
      <c r="J166" s="24"/>
      <c r="K166" s="24"/>
      <c r="L166" s="24"/>
      <c r="M166" s="32"/>
      <c r="N166" s="54"/>
    </row>
    <row r="167" spans="1:14" ht="14.1" hidden="1" customHeight="1" x14ac:dyDescent="0.25">
      <c r="A167" s="53"/>
      <c r="B167" s="24"/>
      <c r="C167" s="24">
        <v>191.51</v>
      </c>
      <c r="D167" s="24">
        <v>118.39</v>
      </c>
      <c r="E167" s="24"/>
      <c r="F167" s="24"/>
      <c r="G167" s="24">
        <v>0.93230000000000002</v>
      </c>
      <c r="H167" s="24">
        <f>ROUND((C167-D167)*G167*12,2)</f>
        <v>818.04</v>
      </c>
      <c r="I167" s="24"/>
      <c r="J167" s="24"/>
      <c r="K167" s="24"/>
      <c r="L167" s="24"/>
      <c r="M167" s="32" t="s">
        <v>64</v>
      </c>
      <c r="N167" s="69"/>
    </row>
    <row r="168" spans="1:14" ht="14.1" hidden="1" customHeight="1" thickBot="1" x14ac:dyDescent="0.3">
      <c r="A168" s="41"/>
      <c r="B168" s="42"/>
      <c r="C168" s="42"/>
      <c r="D168" s="42"/>
      <c r="E168" s="42"/>
      <c r="F168" s="42"/>
      <c r="G168" s="42"/>
      <c r="H168" s="43">
        <f>H150+H152+H154+H156+H158+H160+H163+H165+H167</f>
        <v>6545.9</v>
      </c>
      <c r="I168" s="43"/>
      <c r="J168" s="43"/>
      <c r="K168" s="43">
        <v>0</v>
      </c>
      <c r="L168" s="44">
        <v>7016.65</v>
      </c>
      <c r="M168" s="45"/>
      <c r="N168" s="46">
        <v>0</v>
      </c>
    </row>
    <row r="169" spans="1:14" ht="14.1" hidden="1" customHeight="1" x14ac:dyDescent="0.25">
      <c r="A169" s="55"/>
      <c r="B169" s="37"/>
      <c r="C169" s="37"/>
      <c r="D169" s="37"/>
      <c r="E169" s="37"/>
      <c r="F169" s="37"/>
      <c r="G169" s="37"/>
      <c r="H169" s="56"/>
      <c r="I169" s="56"/>
      <c r="J169" s="56"/>
      <c r="K169" s="57"/>
      <c r="L169" s="57"/>
      <c r="M169" s="55"/>
      <c r="N169" s="37"/>
    </row>
    <row r="170" spans="1:14" ht="14.1" hidden="1" customHeight="1" thickBot="1" x14ac:dyDescent="0.3">
      <c r="A170" s="59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61"/>
    </row>
    <row r="171" spans="1:14" ht="14.1" hidden="1" customHeight="1" x14ac:dyDescent="0.25">
      <c r="A171" s="70" t="s">
        <v>65</v>
      </c>
      <c r="B171" s="143"/>
      <c r="C171" s="143"/>
      <c r="D171" s="143"/>
      <c r="E171" s="143"/>
      <c r="F171" s="143"/>
      <c r="G171" s="143"/>
      <c r="H171" s="143"/>
      <c r="I171" s="38"/>
      <c r="J171" s="38"/>
      <c r="K171" s="38"/>
      <c r="L171" s="38"/>
      <c r="M171" s="38"/>
      <c r="N171" s="40"/>
    </row>
    <row r="172" spans="1:14" ht="14.1" hidden="1" customHeight="1" x14ac:dyDescent="0.25">
      <c r="A172" s="53" t="s">
        <v>66</v>
      </c>
      <c r="B172" s="141"/>
      <c r="C172" s="141"/>
      <c r="D172" s="141"/>
      <c r="E172" s="141"/>
      <c r="F172" s="141"/>
      <c r="G172" s="141"/>
      <c r="H172" s="141"/>
      <c r="I172" s="24"/>
      <c r="J172" s="24"/>
      <c r="K172" s="24"/>
      <c r="L172" s="24"/>
      <c r="M172" s="24"/>
      <c r="N172" s="54"/>
    </row>
    <row r="173" spans="1:14" ht="14.1" hidden="1" customHeight="1" x14ac:dyDescent="0.25">
      <c r="A173" s="53"/>
      <c r="B173" s="24"/>
      <c r="C173" s="24">
        <v>15.7</v>
      </c>
      <c r="D173" s="24">
        <v>14.01</v>
      </c>
      <c r="E173" s="24"/>
      <c r="F173" s="24"/>
      <c r="G173" s="24">
        <v>11.3</v>
      </c>
      <c r="H173" s="24">
        <f>ROUND((C173-D173)*G173*12,2)</f>
        <v>229.16</v>
      </c>
      <c r="I173" s="24"/>
      <c r="J173" s="24"/>
      <c r="K173" s="24"/>
      <c r="L173" s="24"/>
      <c r="M173" s="24"/>
      <c r="N173" s="54"/>
    </row>
    <row r="174" spans="1:14" ht="14.1" hidden="1" customHeight="1" x14ac:dyDescent="0.25">
      <c r="A174" s="53"/>
      <c r="B174" s="141"/>
      <c r="C174" s="141"/>
      <c r="D174" s="141"/>
      <c r="E174" s="141"/>
      <c r="F174" s="141"/>
      <c r="G174" s="141"/>
      <c r="H174" s="141"/>
      <c r="I174" s="24"/>
      <c r="J174" s="24"/>
      <c r="K174" s="24"/>
      <c r="L174" s="24"/>
      <c r="M174" s="24"/>
      <c r="N174" s="54"/>
    </row>
    <row r="175" spans="1:14" s="71" customFormat="1" ht="14.1" hidden="1" customHeight="1" x14ac:dyDescent="0.25">
      <c r="A175" s="53"/>
      <c r="B175" s="24"/>
      <c r="C175" s="24">
        <v>9.42</v>
      </c>
      <c r="D175" s="24">
        <v>8.41</v>
      </c>
      <c r="E175" s="24"/>
      <c r="F175" s="24"/>
      <c r="G175" s="24">
        <v>0.34</v>
      </c>
      <c r="H175" s="24">
        <f>ROUND((C175-D175)*G175*12,2)</f>
        <v>4.12</v>
      </c>
      <c r="I175" s="24"/>
      <c r="J175" s="24"/>
      <c r="K175" s="24"/>
      <c r="L175" s="24"/>
      <c r="M175" s="24"/>
      <c r="N175" s="54"/>
    </row>
    <row r="176" spans="1:14" s="71" customFormat="1" ht="14.1" hidden="1" customHeight="1" x14ac:dyDescent="0.25">
      <c r="A176" s="53"/>
      <c r="B176" s="146"/>
      <c r="C176" s="146"/>
      <c r="D176" s="146"/>
      <c r="E176" s="146"/>
      <c r="F176" s="146"/>
      <c r="G176" s="146"/>
      <c r="H176" s="146"/>
      <c r="I176" s="20"/>
      <c r="J176" s="20"/>
      <c r="K176" s="20"/>
      <c r="L176" s="20"/>
      <c r="M176" s="20"/>
      <c r="N176" s="54"/>
    </row>
    <row r="177" spans="1:14" s="71" customFormat="1" ht="14.1" hidden="1" customHeight="1" x14ac:dyDescent="0.25">
      <c r="A177" s="53"/>
      <c r="B177" s="20"/>
      <c r="C177" s="20">
        <v>14.72</v>
      </c>
      <c r="D177" s="20">
        <v>12.76</v>
      </c>
      <c r="E177" s="20"/>
      <c r="F177" s="20"/>
      <c r="G177" s="20">
        <v>1.579</v>
      </c>
      <c r="H177" s="20">
        <f>ROUND((C177-D177)*G177*12,2)</f>
        <v>37.14</v>
      </c>
      <c r="I177" s="20"/>
      <c r="J177" s="20"/>
      <c r="K177" s="20"/>
      <c r="L177" s="20"/>
      <c r="M177" s="20"/>
      <c r="N177" s="54"/>
    </row>
    <row r="178" spans="1:14" s="71" customFormat="1" ht="14.1" hidden="1" customHeight="1" x14ac:dyDescent="0.25">
      <c r="A178" s="53"/>
      <c r="B178" s="146"/>
      <c r="C178" s="146"/>
      <c r="D178" s="146"/>
      <c r="E178" s="146"/>
      <c r="F178" s="146"/>
      <c r="G178" s="146"/>
      <c r="H178" s="146"/>
      <c r="I178" s="20"/>
      <c r="J178" s="20"/>
      <c r="K178" s="20"/>
      <c r="L178" s="20"/>
      <c r="M178" s="20"/>
      <c r="N178" s="54"/>
    </row>
    <row r="179" spans="1:14" s="71" customFormat="1" ht="14.1" hidden="1" customHeight="1" x14ac:dyDescent="0.25">
      <c r="A179" s="53"/>
      <c r="B179" s="20"/>
      <c r="C179" s="20">
        <v>10.19</v>
      </c>
      <c r="D179" s="20">
        <v>8.26</v>
      </c>
      <c r="E179" s="20"/>
      <c r="F179" s="20"/>
      <c r="G179" s="20">
        <v>0.88100000000000001</v>
      </c>
      <c r="H179" s="20">
        <f>ROUND((C179-D179)*G179*12,2)</f>
        <v>20.399999999999999</v>
      </c>
      <c r="I179" s="20"/>
      <c r="J179" s="20"/>
      <c r="K179" s="20"/>
      <c r="L179" s="20"/>
      <c r="M179" s="20"/>
      <c r="N179" s="54"/>
    </row>
    <row r="180" spans="1:14" s="71" customFormat="1" ht="14.1" hidden="1" customHeight="1" x14ac:dyDescent="0.25">
      <c r="A180" s="53"/>
      <c r="B180" s="146"/>
      <c r="C180" s="146"/>
      <c r="D180" s="146"/>
      <c r="E180" s="146"/>
      <c r="F180" s="146"/>
      <c r="G180" s="146"/>
      <c r="H180" s="146"/>
      <c r="I180" s="20"/>
      <c r="J180" s="20"/>
      <c r="K180" s="20"/>
      <c r="L180" s="20"/>
      <c r="M180" s="20"/>
      <c r="N180" s="54"/>
    </row>
    <row r="181" spans="1:14" s="71" customFormat="1" ht="14.1" hidden="1" customHeight="1" x14ac:dyDescent="0.25">
      <c r="A181" s="53"/>
      <c r="B181" s="146"/>
      <c r="C181" s="146"/>
      <c r="D181" s="146"/>
      <c r="E181" s="146"/>
      <c r="F181" s="146"/>
      <c r="G181" s="146"/>
      <c r="H181" s="146"/>
      <c r="I181" s="20"/>
      <c r="J181" s="20"/>
      <c r="K181" s="20"/>
      <c r="L181" s="20"/>
      <c r="M181" s="20"/>
      <c r="N181" s="54"/>
    </row>
    <row r="182" spans="1:14" s="71" customFormat="1" ht="14.1" hidden="1" customHeight="1" x14ac:dyDescent="0.25">
      <c r="A182" s="53"/>
      <c r="B182" s="20"/>
      <c r="C182" s="20">
        <v>14.17</v>
      </c>
      <c r="D182" s="20">
        <v>9.69</v>
      </c>
      <c r="E182" s="20"/>
      <c r="F182" s="20"/>
      <c r="G182" s="20">
        <v>1.675</v>
      </c>
      <c r="H182" s="20">
        <f>ROUND((C182-D182)*G182*12,2)</f>
        <v>90.05</v>
      </c>
      <c r="I182" s="20"/>
      <c r="J182" s="20"/>
      <c r="K182" s="20"/>
      <c r="L182" s="20"/>
      <c r="M182" s="20"/>
      <c r="N182" s="54"/>
    </row>
    <row r="183" spans="1:14" s="71" customFormat="1" ht="14.1" hidden="1" customHeight="1" x14ac:dyDescent="0.25">
      <c r="A183" s="53"/>
      <c r="B183" s="146"/>
      <c r="C183" s="146"/>
      <c r="D183" s="146"/>
      <c r="E183" s="146"/>
      <c r="F183" s="146"/>
      <c r="G183" s="146"/>
      <c r="H183" s="146"/>
      <c r="I183" s="20"/>
      <c r="J183" s="20"/>
      <c r="K183" s="20"/>
      <c r="L183" s="20"/>
      <c r="M183" s="20"/>
      <c r="N183" s="54"/>
    </row>
    <row r="184" spans="1:14" s="71" customFormat="1" ht="14.1" hidden="1" customHeight="1" x14ac:dyDescent="0.25">
      <c r="A184" s="53"/>
      <c r="B184" s="146"/>
      <c r="C184" s="146"/>
      <c r="D184" s="146"/>
      <c r="E184" s="146"/>
      <c r="F184" s="146"/>
      <c r="G184" s="146"/>
      <c r="H184" s="146"/>
      <c r="I184" s="20"/>
      <c r="J184" s="20"/>
      <c r="K184" s="20"/>
      <c r="L184" s="20"/>
      <c r="M184" s="20"/>
      <c r="N184" s="54"/>
    </row>
    <row r="185" spans="1:14" s="71" customFormat="1" ht="14.1" hidden="1" customHeight="1" x14ac:dyDescent="0.25">
      <c r="A185" s="53"/>
      <c r="B185" s="20"/>
      <c r="C185" s="20">
        <v>15.61</v>
      </c>
      <c r="D185" s="20">
        <v>8.3699999999999992</v>
      </c>
      <c r="E185" s="20"/>
      <c r="F185" s="20"/>
      <c r="G185" s="20">
        <v>1.7509999999999999</v>
      </c>
      <c r="H185" s="20">
        <f>ROUND((C185-D185)*G185*12,2)</f>
        <v>152.13</v>
      </c>
      <c r="I185" s="20"/>
      <c r="J185" s="20"/>
      <c r="K185" s="20"/>
      <c r="L185" s="20"/>
      <c r="M185" s="20"/>
      <c r="N185" s="54"/>
    </row>
    <row r="186" spans="1:14" s="71" customFormat="1" ht="14.1" hidden="1" customHeight="1" x14ac:dyDescent="0.25">
      <c r="A186" s="53"/>
      <c r="B186" s="146"/>
      <c r="C186" s="146"/>
      <c r="D186" s="146"/>
      <c r="E186" s="146"/>
      <c r="F186" s="146"/>
      <c r="G186" s="146"/>
      <c r="H186" s="146"/>
      <c r="I186" s="20"/>
      <c r="J186" s="20"/>
      <c r="K186" s="20"/>
      <c r="L186" s="20"/>
      <c r="M186" s="20"/>
      <c r="N186" s="54"/>
    </row>
    <row r="187" spans="1:14" s="71" customFormat="1" ht="14.1" hidden="1" customHeight="1" x14ac:dyDescent="0.25">
      <c r="A187" s="53"/>
      <c r="B187" s="20"/>
      <c r="C187" s="20">
        <v>12.49</v>
      </c>
      <c r="D187" s="20">
        <v>6.69</v>
      </c>
      <c r="E187" s="20"/>
      <c r="F187" s="20"/>
      <c r="G187" s="20">
        <v>1.31</v>
      </c>
      <c r="H187" s="20">
        <f>ROUND((C187-D187)*G187*12,2)</f>
        <v>91.18</v>
      </c>
      <c r="I187" s="20"/>
      <c r="J187" s="20"/>
      <c r="K187" s="20"/>
      <c r="L187" s="20"/>
      <c r="M187" s="20"/>
      <c r="N187" s="54"/>
    </row>
    <row r="188" spans="1:14" s="71" customFormat="1" ht="14.1" hidden="1" customHeight="1" x14ac:dyDescent="0.25">
      <c r="A188" s="53"/>
      <c r="B188" s="146"/>
      <c r="C188" s="146"/>
      <c r="D188" s="146"/>
      <c r="E188" s="146"/>
      <c r="F188" s="146"/>
      <c r="G188" s="146"/>
      <c r="H188" s="146"/>
      <c r="I188" s="20"/>
      <c r="J188" s="20"/>
      <c r="K188" s="20"/>
      <c r="L188" s="20"/>
      <c r="M188" s="20"/>
      <c r="N188" s="54"/>
    </row>
    <row r="189" spans="1:14" s="71" customFormat="1" ht="14.1" hidden="1" customHeight="1" x14ac:dyDescent="0.25">
      <c r="A189" s="53"/>
      <c r="B189" s="20"/>
      <c r="C189" s="20">
        <v>9.3699999999999992</v>
      </c>
      <c r="D189" s="20">
        <v>5.0199999999999996</v>
      </c>
      <c r="E189" s="20"/>
      <c r="F189" s="20"/>
      <c r="G189" s="20">
        <v>1.288</v>
      </c>
      <c r="H189" s="20">
        <f>ROUND((C189-D189)*G189*12,2)</f>
        <v>67.23</v>
      </c>
      <c r="I189" s="20"/>
      <c r="J189" s="20"/>
      <c r="K189" s="20"/>
      <c r="L189" s="20"/>
      <c r="M189" s="20"/>
      <c r="N189" s="54"/>
    </row>
    <row r="190" spans="1:14" s="71" customFormat="1" ht="14.1" hidden="1" customHeight="1" thickBot="1" x14ac:dyDescent="0.3">
      <c r="A190" s="41"/>
      <c r="B190" s="64"/>
      <c r="C190" s="64"/>
      <c r="D190" s="64"/>
      <c r="E190" s="64"/>
      <c r="F190" s="64"/>
      <c r="G190" s="64"/>
      <c r="H190" s="65">
        <f>H173+H175+H177+H179+H182+H185+H187+H189</f>
        <v>691.41000000000008</v>
      </c>
      <c r="I190" s="65"/>
      <c r="J190" s="65"/>
      <c r="K190" s="65">
        <v>0</v>
      </c>
      <c r="L190" s="66">
        <v>847.61</v>
      </c>
      <c r="M190" s="64"/>
      <c r="N190" s="46">
        <v>0</v>
      </c>
    </row>
    <row r="191" spans="1:14" s="71" customFormat="1" ht="14.1" hidden="1" customHeight="1" x14ac:dyDescent="0.25">
      <c r="A191" s="55"/>
      <c r="B191" s="67"/>
      <c r="C191" s="67"/>
      <c r="D191" s="67"/>
      <c r="E191" s="67"/>
      <c r="F191" s="67"/>
      <c r="G191" s="67"/>
      <c r="H191" s="55"/>
      <c r="I191" s="55"/>
      <c r="J191" s="55"/>
      <c r="K191" s="68"/>
      <c r="L191" s="68"/>
      <c r="M191" s="67"/>
      <c r="N191" s="37"/>
    </row>
    <row r="192" spans="1:14" ht="14.1" hidden="1" customHeight="1" thickBot="1" x14ac:dyDescent="0.3">
      <c r="A192" s="59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61"/>
    </row>
    <row r="193" spans="1:14" ht="14.1" hidden="1" customHeight="1" x14ac:dyDescent="0.25">
      <c r="A193" s="52" t="s">
        <v>67</v>
      </c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40"/>
    </row>
    <row r="194" spans="1:14" ht="14.1" hidden="1" customHeight="1" thickBot="1" x14ac:dyDescent="0.3">
      <c r="A194" s="41" t="s">
        <v>66</v>
      </c>
      <c r="B194" s="42"/>
      <c r="C194" s="42">
        <v>80.38</v>
      </c>
      <c r="D194" s="42">
        <v>38.47</v>
      </c>
      <c r="E194" s="42"/>
      <c r="F194" s="42"/>
      <c r="G194" s="42">
        <v>4.6603599999999998</v>
      </c>
      <c r="H194" s="43">
        <f>ROUND((C194-D194)*G194*12,2)</f>
        <v>2343.79</v>
      </c>
      <c r="I194" s="43"/>
      <c r="J194" s="43"/>
      <c r="K194" s="43">
        <f>ROUND(H194*75%,2)</f>
        <v>1757.84</v>
      </c>
      <c r="L194" s="44">
        <v>1536.27</v>
      </c>
      <c r="M194" s="72" t="s">
        <v>68</v>
      </c>
      <c r="N194" s="46">
        <f>ROUND(L194*75%,2)</f>
        <v>1152.2</v>
      </c>
    </row>
    <row r="195" spans="1:14" ht="14.1" hidden="1" customHeight="1" x14ac:dyDescent="0.25">
      <c r="A195" s="55"/>
      <c r="B195" s="37"/>
      <c r="C195" s="37"/>
      <c r="D195" s="37"/>
      <c r="E195" s="37"/>
      <c r="F195" s="37"/>
      <c r="G195" s="37"/>
      <c r="H195" s="56"/>
      <c r="I195" s="56"/>
      <c r="J195" s="56"/>
      <c r="K195" s="57"/>
      <c r="L195" s="57"/>
      <c r="M195" s="58"/>
      <c r="N195" s="37"/>
    </row>
    <row r="196" spans="1:14" ht="14.1" hidden="1" customHeight="1" thickBot="1" x14ac:dyDescent="0.3">
      <c r="A196" s="59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61"/>
    </row>
    <row r="197" spans="1:14" ht="14.1" hidden="1" customHeight="1" x14ac:dyDescent="0.25">
      <c r="A197" s="52" t="s">
        <v>69</v>
      </c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40"/>
    </row>
    <row r="198" spans="1:14" ht="14.1" hidden="1" customHeight="1" x14ac:dyDescent="0.25">
      <c r="A198" s="53" t="s">
        <v>66</v>
      </c>
      <c r="B198" s="24"/>
      <c r="C198" s="24">
        <v>14.96</v>
      </c>
      <c r="D198" s="24">
        <v>12.81</v>
      </c>
      <c r="E198" s="73"/>
      <c r="F198" s="73"/>
      <c r="G198" s="24">
        <v>4.484</v>
      </c>
      <c r="H198" s="24">
        <f>ROUND((C198-D198)*G198*12,2)</f>
        <v>115.69</v>
      </c>
      <c r="I198" s="24"/>
      <c r="J198" s="24"/>
      <c r="K198" s="24"/>
      <c r="L198" s="24"/>
      <c r="M198" s="24"/>
      <c r="N198" s="54"/>
    </row>
    <row r="199" spans="1:14" ht="14.1" hidden="1" customHeight="1" x14ac:dyDescent="0.25">
      <c r="A199" s="53"/>
      <c r="B199" s="141"/>
      <c r="C199" s="141"/>
      <c r="D199" s="141"/>
      <c r="E199" s="141"/>
      <c r="F199" s="141"/>
      <c r="G199" s="141"/>
      <c r="H199" s="141"/>
      <c r="I199" s="24"/>
      <c r="J199" s="24"/>
      <c r="K199" s="24"/>
      <c r="L199" s="24"/>
      <c r="M199" s="24"/>
      <c r="N199" s="54"/>
    </row>
    <row r="200" spans="1:14" ht="14.1" hidden="1" customHeight="1" x14ac:dyDescent="0.25">
      <c r="A200" s="53"/>
      <c r="B200" s="24"/>
      <c r="C200" s="24">
        <v>13.96</v>
      </c>
      <c r="D200" s="24">
        <v>11.83</v>
      </c>
      <c r="E200" s="73"/>
      <c r="F200" s="73"/>
      <c r="G200" s="24">
        <v>10.416</v>
      </c>
      <c r="H200" s="24">
        <f>ROUND((C200-D200)*G200*12,2)</f>
        <v>266.23</v>
      </c>
      <c r="I200" s="24"/>
      <c r="J200" s="24"/>
      <c r="K200" s="24"/>
      <c r="L200" s="24"/>
      <c r="M200" s="24"/>
      <c r="N200" s="54"/>
    </row>
    <row r="201" spans="1:14" ht="14.1" hidden="1" customHeight="1" x14ac:dyDescent="0.25">
      <c r="A201" s="53"/>
      <c r="B201" s="146"/>
      <c r="C201" s="146"/>
      <c r="D201" s="146"/>
      <c r="E201" s="146"/>
      <c r="F201" s="146"/>
      <c r="G201" s="146"/>
      <c r="H201" s="146"/>
      <c r="I201" s="20"/>
      <c r="J201" s="20"/>
      <c r="K201" s="20"/>
      <c r="L201" s="20"/>
      <c r="M201" s="24"/>
      <c r="N201" s="54"/>
    </row>
    <row r="202" spans="1:14" ht="14.1" hidden="1" customHeight="1" x14ac:dyDescent="0.25">
      <c r="A202" s="53"/>
      <c r="B202" s="20"/>
      <c r="C202" s="20">
        <v>11.06</v>
      </c>
      <c r="D202" s="20">
        <v>9.5</v>
      </c>
      <c r="E202" s="74"/>
      <c r="F202" s="74"/>
      <c r="G202" s="20">
        <v>1.42</v>
      </c>
      <c r="H202" s="20">
        <f>ROUND((C202-D202)*G202*12,2)</f>
        <v>26.58</v>
      </c>
      <c r="I202" s="20"/>
      <c r="J202" s="20"/>
      <c r="K202" s="20"/>
      <c r="L202" s="20"/>
      <c r="M202" s="24"/>
      <c r="N202" s="54"/>
    </row>
    <row r="203" spans="1:14" ht="14.1" hidden="1" customHeight="1" x14ac:dyDescent="0.25">
      <c r="A203" s="53"/>
      <c r="B203" s="146"/>
      <c r="C203" s="146"/>
      <c r="D203" s="146"/>
      <c r="E203" s="146"/>
      <c r="F203" s="146"/>
      <c r="G203" s="146"/>
      <c r="H203" s="146"/>
      <c r="I203" s="20"/>
      <c r="J203" s="20"/>
      <c r="K203" s="20"/>
      <c r="L203" s="20"/>
      <c r="M203" s="24"/>
      <c r="N203" s="54"/>
    </row>
    <row r="204" spans="1:14" ht="14.1" hidden="1" customHeight="1" x14ac:dyDescent="0.25">
      <c r="A204" s="53"/>
      <c r="B204" s="20"/>
      <c r="C204" s="20">
        <v>8.16</v>
      </c>
      <c r="D204" s="20">
        <v>6.45</v>
      </c>
      <c r="E204" s="74"/>
      <c r="F204" s="74"/>
      <c r="G204" s="20">
        <v>8.7059999999999995</v>
      </c>
      <c r="H204" s="20">
        <f>ROUND((C204-D204)*G204*12,2)</f>
        <v>178.65</v>
      </c>
      <c r="I204" s="20"/>
      <c r="J204" s="20"/>
      <c r="K204" s="20"/>
      <c r="L204" s="20"/>
      <c r="M204" s="24"/>
      <c r="N204" s="54"/>
    </row>
    <row r="205" spans="1:14" ht="14.1" hidden="1" customHeight="1" x14ac:dyDescent="0.25">
      <c r="A205" s="53"/>
      <c r="B205" s="146"/>
      <c r="C205" s="146"/>
      <c r="D205" s="146"/>
      <c r="E205" s="146"/>
      <c r="F205" s="146"/>
      <c r="G205" s="146"/>
      <c r="H205" s="146"/>
      <c r="I205" s="20"/>
      <c r="J205" s="20"/>
      <c r="K205" s="20"/>
      <c r="L205" s="20"/>
      <c r="M205" s="24"/>
      <c r="N205" s="54"/>
    </row>
    <row r="206" spans="1:14" ht="14.1" hidden="1" customHeight="1" x14ac:dyDescent="0.25">
      <c r="A206" s="53"/>
      <c r="B206" s="20"/>
      <c r="C206" s="20">
        <v>6.59</v>
      </c>
      <c r="D206" s="20">
        <v>4.8099999999999996</v>
      </c>
      <c r="E206" s="74"/>
      <c r="F206" s="74"/>
      <c r="G206" s="20">
        <v>0.41599999999999998</v>
      </c>
      <c r="H206" s="20">
        <f>ROUND((C206-D206)*G206*12,2)</f>
        <v>8.89</v>
      </c>
      <c r="I206" s="20"/>
      <c r="J206" s="20"/>
      <c r="K206" s="20"/>
      <c r="L206" s="20"/>
      <c r="M206" s="24"/>
      <c r="N206" s="54"/>
    </row>
    <row r="207" spans="1:14" ht="14.1" hidden="1" customHeight="1" x14ac:dyDescent="0.25">
      <c r="A207" s="53"/>
      <c r="B207" s="146"/>
      <c r="C207" s="146"/>
      <c r="D207" s="146"/>
      <c r="E207" s="146"/>
      <c r="F207" s="146"/>
      <c r="G207" s="146"/>
      <c r="H207" s="146"/>
      <c r="I207" s="20"/>
      <c r="J207" s="20"/>
      <c r="K207" s="20"/>
      <c r="L207" s="20"/>
      <c r="M207" s="24"/>
      <c r="N207" s="54"/>
    </row>
    <row r="208" spans="1:14" ht="14.1" hidden="1" customHeight="1" x14ac:dyDescent="0.25">
      <c r="A208" s="53"/>
      <c r="B208" s="20"/>
      <c r="C208" s="20">
        <v>6.59</v>
      </c>
      <c r="D208" s="20">
        <v>4.8099999999999996</v>
      </c>
      <c r="E208" s="74"/>
      <c r="F208" s="74"/>
      <c r="G208" s="20">
        <v>13.32</v>
      </c>
      <c r="H208" s="20">
        <f>ROUND((C208-D208)*G208*12,2)</f>
        <v>284.52</v>
      </c>
      <c r="I208" s="20"/>
      <c r="J208" s="20"/>
      <c r="K208" s="20"/>
      <c r="L208" s="20"/>
      <c r="M208" s="24"/>
      <c r="N208" s="54"/>
    </row>
    <row r="209" spans="1:14" ht="14.1" hidden="1" customHeight="1" x14ac:dyDescent="0.25">
      <c r="A209" s="53"/>
      <c r="B209" s="146"/>
      <c r="C209" s="146"/>
      <c r="D209" s="146"/>
      <c r="E209" s="146"/>
      <c r="F209" s="146"/>
      <c r="G209" s="146"/>
      <c r="H209" s="146"/>
      <c r="I209" s="20"/>
      <c r="J209" s="20"/>
      <c r="K209" s="20"/>
      <c r="L209" s="20"/>
      <c r="M209" s="24"/>
      <c r="N209" s="54"/>
    </row>
    <row r="210" spans="1:14" ht="14.1" hidden="1" customHeight="1" x14ac:dyDescent="0.25">
      <c r="A210" s="53"/>
      <c r="B210" s="20"/>
      <c r="C210" s="20">
        <v>6.25</v>
      </c>
      <c r="D210" s="20">
        <v>4.46</v>
      </c>
      <c r="E210" s="74"/>
      <c r="F210" s="74"/>
      <c r="G210" s="20">
        <v>0.81499999999999995</v>
      </c>
      <c r="H210" s="20">
        <f>ROUND((C210-D210)*G210*12,2)</f>
        <v>17.510000000000002</v>
      </c>
      <c r="I210" s="20"/>
      <c r="J210" s="20"/>
      <c r="K210" s="20"/>
      <c r="L210" s="74"/>
      <c r="M210" s="24"/>
      <c r="N210" s="54"/>
    </row>
    <row r="211" spans="1:14" ht="14.1" hidden="1" customHeight="1" thickBot="1" x14ac:dyDescent="0.3">
      <c r="A211" s="41"/>
      <c r="B211" s="64"/>
      <c r="C211" s="64"/>
      <c r="D211" s="64"/>
      <c r="E211" s="64"/>
      <c r="F211" s="64"/>
      <c r="G211" s="64"/>
      <c r="H211" s="65">
        <f>H198+H200+H202+H204+H206+H208+H210</f>
        <v>898.06999999999994</v>
      </c>
      <c r="I211" s="65"/>
      <c r="J211" s="65"/>
      <c r="K211" s="65">
        <f>ROUND(H211*75%,2)</f>
        <v>673.55</v>
      </c>
      <c r="L211" s="66">
        <v>943.3</v>
      </c>
      <c r="M211" s="42"/>
      <c r="N211" s="46">
        <f>ROUND(L211*75%,2)</f>
        <v>707.48</v>
      </c>
    </row>
    <row r="212" spans="1:14" ht="14.1" hidden="1" customHeight="1" x14ac:dyDescent="0.25">
      <c r="A212" s="55"/>
      <c r="B212" s="67"/>
      <c r="C212" s="67"/>
      <c r="D212" s="67"/>
      <c r="E212" s="67"/>
      <c r="F212" s="67"/>
      <c r="G212" s="67"/>
      <c r="H212" s="56"/>
      <c r="I212" s="56"/>
      <c r="J212" s="56"/>
      <c r="K212" s="68"/>
      <c r="L212" s="68"/>
      <c r="M212" s="37"/>
      <c r="N212" s="37"/>
    </row>
    <row r="213" spans="1:14" ht="14.1" hidden="1" customHeight="1" thickBot="1" x14ac:dyDescent="0.3">
      <c r="A213" s="59"/>
      <c r="B213" s="148"/>
      <c r="C213" s="148"/>
      <c r="D213" s="148"/>
      <c r="E213" s="148"/>
      <c r="F213" s="148"/>
      <c r="G213" s="148"/>
      <c r="H213" s="148"/>
      <c r="I213" s="75"/>
      <c r="J213" s="75"/>
      <c r="K213" s="75"/>
      <c r="L213" s="75"/>
      <c r="M213" s="61"/>
      <c r="N213" s="61"/>
    </row>
    <row r="214" spans="1:14" ht="14.1" hidden="1" customHeight="1" x14ac:dyDescent="0.25">
      <c r="A214" s="52" t="s">
        <v>70</v>
      </c>
      <c r="B214" s="147"/>
      <c r="C214" s="147"/>
      <c r="D214" s="147"/>
      <c r="E214" s="147"/>
      <c r="F214" s="147"/>
      <c r="G214" s="147"/>
      <c r="H214" s="147"/>
      <c r="I214" s="62"/>
      <c r="J214" s="62"/>
      <c r="K214" s="62"/>
      <c r="L214" s="62"/>
      <c r="M214" s="38"/>
      <c r="N214" s="40"/>
    </row>
    <row r="215" spans="1:14" ht="14.1" hidden="1" customHeight="1" x14ac:dyDescent="0.25">
      <c r="A215" s="53" t="s">
        <v>66</v>
      </c>
      <c r="B215" s="20"/>
      <c r="C215" s="20">
        <v>63.91</v>
      </c>
      <c r="D215" s="20">
        <v>40.9</v>
      </c>
      <c r="E215" s="20"/>
      <c r="F215" s="20"/>
      <c r="G215" s="20">
        <v>44.506100000000004</v>
      </c>
      <c r="H215" s="20">
        <f>ROUND((C215-D215)*G215*12,2)</f>
        <v>12289.02</v>
      </c>
      <c r="I215" s="20"/>
      <c r="J215" s="20"/>
      <c r="K215" s="20"/>
      <c r="L215" s="20"/>
      <c r="M215" s="24"/>
      <c r="N215" s="54"/>
    </row>
    <row r="216" spans="1:14" ht="14.1" hidden="1" customHeight="1" x14ac:dyDescent="0.25">
      <c r="A216" s="53"/>
      <c r="B216" s="146"/>
      <c r="C216" s="146"/>
      <c r="D216" s="146"/>
      <c r="E216" s="146"/>
      <c r="F216" s="146"/>
      <c r="G216" s="146"/>
      <c r="H216" s="146"/>
      <c r="I216" s="20"/>
      <c r="J216" s="20"/>
      <c r="K216" s="20"/>
      <c r="L216" s="20"/>
      <c r="M216" s="24"/>
      <c r="N216" s="54"/>
    </row>
    <row r="217" spans="1:14" ht="14.1" hidden="1" customHeight="1" x14ac:dyDescent="0.25">
      <c r="A217" s="53"/>
      <c r="B217" s="20"/>
      <c r="C217" s="20">
        <v>50.17</v>
      </c>
      <c r="D217" s="20">
        <v>31.85</v>
      </c>
      <c r="E217" s="20"/>
      <c r="F217" s="20"/>
      <c r="G217" s="20">
        <v>8.4420000000000002</v>
      </c>
      <c r="H217" s="20">
        <f>ROUND((C217-D217)*G217*12,2)</f>
        <v>1855.89</v>
      </c>
      <c r="I217" s="20"/>
      <c r="J217" s="20"/>
      <c r="K217" s="20"/>
      <c r="L217" s="20"/>
      <c r="M217" s="24"/>
      <c r="N217" s="54"/>
    </row>
    <row r="218" spans="1:14" ht="14.1" hidden="1" customHeight="1" x14ac:dyDescent="0.25">
      <c r="A218" s="53"/>
      <c r="B218" s="146"/>
      <c r="C218" s="146"/>
      <c r="D218" s="146"/>
      <c r="E218" s="146"/>
      <c r="F218" s="146"/>
      <c r="G218" s="146"/>
      <c r="H218" s="146"/>
      <c r="I218" s="20"/>
      <c r="J218" s="20"/>
      <c r="K218" s="20"/>
      <c r="L218" s="20"/>
      <c r="M218" s="24"/>
      <c r="N218" s="54"/>
    </row>
    <row r="219" spans="1:14" ht="14.1" hidden="1" customHeight="1" x14ac:dyDescent="0.25">
      <c r="A219" s="53"/>
      <c r="B219" s="20"/>
      <c r="C219" s="20">
        <v>28.73</v>
      </c>
      <c r="D219" s="20">
        <v>17.3</v>
      </c>
      <c r="E219" s="20"/>
      <c r="F219" s="20"/>
      <c r="G219" s="20">
        <v>2.1520000000000001</v>
      </c>
      <c r="H219" s="20">
        <f>ROUND((C219-D219)*G219*12,2)</f>
        <v>295.17</v>
      </c>
      <c r="I219" s="20"/>
      <c r="J219" s="20"/>
      <c r="K219" s="20"/>
      <c r="L219" s="20"/>
      <c r="M219" s="24"/>
      <c r="N219" s="54"/>
    </row>
    <row r="220" spans="1:14" ht="14.1" hidden="1" customHeight="1" x14ac:dyDescent="0.25">
      <c r="A220" s="53"/>
      <c r="B220" s="146"/>
      <c r="C220" s="146"/>
      <c r="D220" s="146"/>
      <c r="E220" s="146"/>
      <c r="F220" s="146"/>
      <c r="G220" s="146"/>
      <c r="H220" s="146"/>
      <c r="I220" s="20"/>
      <c r="J220" s="20"/>
      <c r="K220" s="20"/>
      <c r="L220" s="20"/>
      <c r="M220" s="24"/>
      <c r="N220" s="54"/>
    </row>
    <row r="221" spans="1:14" ht="14.1" hidden="1" customHeight="1" x14ac:dyDescent="0.25">
      <c r="A221" s="53"/>
      <c r="B221" s="20"/>
      <c r="C221" s="20">
        <v>19.04</v>
      </c>
      <c r="D221" s="20">
        <v>9.9600000000000009</v>
      </c>
      <c r="E221" s="20"/>
      <c r="F221" s="20"/>
      <c r="G221" s="20">
        <v>9.0825990999999995</v>
      </c>
      <c r="H221" s="20">
        <f>ROUND((C221-D221)*G221*12,2)</f>
        <v>989.64</v>
      </c>
      <c r="I221" s="20"/>
      <c r="J221" s="20"/>
      <c r="K221" s="20"/>
      <c r="L221" s="20"/>
      <c r="M221" s="24"/>
      <c r="N221" s="54"/>
    </row>
    <row r="222" spans="1:14" ht="14.1" hidden="1" customHeight="1" x14ac:dyDescent="0.25">
      <c r="A222" s="53"/>
      <c r="B222" s="20"/>
      <c r="C222" s="20"/>
      <c r="D222" s="20"/>
      <c r="E222" s="20"/>
      <c r="F222" s="20"/>
      <c r="G222" s="20"/>
      <c r="H222" s="20">
        <f>H215+H217+H219+H221</f>
        <v>15429.72</v>
      </c>
      <c r="I222" s="20"/>
      <c r="J222" s="20"/>
      <c r="K222" s="76"/>
      <c r="L222" s="76"/>
      <c r="M222" s="24"/>
      <c r="N222" s="54"/>
    </row>
    <row r="223" spans="1:14" ht="14.1" hidden="1" customHeight="1" x14ac:dyDescent="0.25">
      <c r="A223" s="53"/>
      <c r="B223" s="146"/>
      <c r="C223" s="146"/>
      <c r="D223" s="146"/>
      <c r="E223" s="146"/>
      <c r="F223" s="146"/>
      <c r="G223" s="146"/>
      <c r="H223" s="146"/>
      <c r="I223" s="20"/>
      <c r="J223" s="20"/>
      <c r="K223" s="20"/>
      <c r="L223" s="20"/>
      <c r="M223" s="24"/>
      <c r="N223" s="54"/>
    </row>
    <row r="224" spans="1:14" ht="14.1" hidden="1" customHeight="1" x14ac:dyDescent="0.25">
      <c r="A224" s="53"/>
      <c r="B224" s="146"/>
      <c r="C224" s="146"/>
      <c r="D224" s="146"/>
      <c r="E224" s="146"/>
      <c r="F224" s="146"/>
      <c r="G224" s="146"/>
      <c r="H224" s="146"/>
      <c r="I224" s="20"/>
      <c r="J224" s="20"/>
      <c r="K224" s="20"/>
      <c r="L224" s="20"/>
      <c r="M224" s="24"/>
      <c r="N224" s="54"/>
    </row>
    <row r="225" spans="1:14" ht="14.1" hidden="1" customHeight="1" x14ac:dyDescent="0.25">
      <c r="A225" s="53"/>
      <c r="B225" s="20"/>
      <c r="C225" s="20">
        <v>94.71</v>
      </c>
      <c r="D225" s="20">
        <v>64.209999999999994</v>
      </c>
      <c r="E225" s="20"/>
      <c r="F225" s="20"/>
      <c r="G225" s="20">
        <v>31.819808999999999</v>
      </c>
      <c r="H225" s="20">
        <f>ROUND((C225-D225)*G225*12,2)</f>
        <v>11646.05</v>
      </c>
      <c r="I225" s="20"/>
      <c r="J225" s="20"/>
      <c r="K225" s="20"/>
      <c r="L225" s="20"/>
      <c r="M225" s="24"/>
      <c r="N225" s="54"/>
    </row>
    <row r="226" spans="1:14" ht="14.1" hidden="1" customHeight="1" x14ac:dyDescent="0.25">
      <c r="A226" s="53"/>
      <c r="B226" s="146"/>
      <c r="C226" s="146"/>
      <c r="D226" s="146"/>
      <c r="E226" s="146"/>
      <c r="F226" s="146"/>
      <c r="G226" s="146"/>
      <c r="H226" s="146"/>
      <c r="I226" s="20"/>
      <c r="J226" s="20"/>
      <c r="K226" s="20"/>
      <c r="L226" s="20"/>
      <c r="M226" s="24"/>
      <c r="N226" s="54"/>
    </row>
    <row r="227" spans="1:14" ht="14.1" hidden="1" customHeight="1" x14ac:dyDescent="0.25">
      <c r="A227" s="53"/>
      <c r="B227" s="20"/>
      <c r="C227" s="20">
        <v>72.53</v>
      </c>
      <c r="D227" s="20">
        <v>44.7</v>
      </c>
      <c r="E227" s="20"/>
      <c r="F227" s="20"/>
      <c r="G227" s="20">
        <v>8.6709999999999994</v>
      </c>
      <c r="H227" s="20">
        <f>ROUND((C227-D227)*G227*12,2)</f>
        <v>2895.77</v>
      </c>
      <c r="I227" s="20"/>
      <c r="J227" s="20"/>
      <c r="K227" s="20"/>
      <c r="L227" s="20"/>
      <c r="M227" s="24"/>
      <c r="N227" s="54"/>
    </row>
    <row r="228" spans="1:14" ht="14.1" hidden="1" customHeight="1" x14ac:dyDescent="0.25">
      <c r="A228" s="53"/>
      <c r="B228" s="146"/>
      <c r="C228" s="146"/>
      <c r="D228" s="146"/>
      <c r="E228" s="146"/>
      <c r="F228" s="146"/>
      <c r="G228" s="146"/>
      <c r="H228" s="146"/>
      <c r="I228" s="20"/>
      <c r="J228" s="20"/>
      <c r="K228" s="20"/>
      <c r="L228" s="20"/>
      <c r="M228" s="24"/>
      <c r="N228" s="54"/>
    </row>
    <row r="229" spans="1:14" ht="14.1" hidden="1" customHeight="1" x14ac:dyDescent="0.25">
      <c r="A229" s="53"/>
      <c r="B229" s="20"/>
      <c r="C229" s="20">
        <v>56.42</v>
      </c>
      <c r="D229" s="20">
        <v>22.1</v>
      </c>
      <c r="E229" s="20"/>
      <c r="F229" s="20"/>
      <c r="G229" s="20">
        <v>20.742000000000001</v>
      </c>
      <c r="H229" s="20">
        <f>ROUND((C229-D229)*G229*12,2)</f>
        <v>8542.39</v>
      </c>
      <c r="I229" s="20"/>
      <c r="J229" s="20"/>
      <c r="K229" s="20"/>
      <c r="L229" s="20"/>
      <c r="M229" s="24"/>
      <c r="N229" s="54"/>
    </row>
    <row r="230" spans="1:14" ht="14.1" hidden="1" customHeight="1" x14ac:dyDescent="0.25">
      <c r="A230" s="53"/>
      <c r="B230" s="20"/>
      <c r="C230" s="20"/>
      <c r="D230" s="20"/>
      <c r="E230" s="20"/>
      <c r="F230" s="20"/>
      <c r="G230" s="20"/>
      <c r="H230" s="20">
        <f>H225+H227+H229</f>
        <v>23084.21</v>
      </c>
      <c r="I230" s="20"/>
      <c r="J230" s="20"/>
      <c r="K230" s="76"/>
      <c r="L230" s="76"/>
      <c r="M230" s="24"/>
      <c r="N230" s="54"/>
    </row>
    <row r="231" spans="1:14" ht="14.1" hidden="1" customHeight="1" thickBot="1" x14ac:dyDescent="0.3">
      <c r="A231" s="41"/>
      <c r="B231" s="64"/>
      <c r="C231" s="64"/>
      <c r="D231" s="64"/>
      <c r="E231" s="64"/>
      <c r="F231" s="64"/>
      <c r="G231" s="64"/>
      <c r="H231" s="65">
        <f>H222+H230</f>
        <v>38513.93</v>
      </c>
      <c r="I231" s="65"/>
      <c r="J231" s="65"/>
      <c r="K231" s="65">
        <v>0</v>
      </c>
      <c r="L231" s="66">
        <v>48997.57</v>
      </c>
      <c r="M231" s="42"/>
      <c r="N231" s="46">
        <v>0</v>
      </c>
    </row>
    <row r="232" spans="1:14" ht="14.1" hidden="1" customHeight="1" x14ac:dyDescent="0.25">
      <c r="A232" s="55"/>
      <c r="B232" s="67"/>
      <c r="C232" s="67"/>
      <c r="D232" s="67"/>
      <c r="E232" s="67"/>
      <c r="F232" s="67"/>
      <c r="G232" s="67"/>
      <c r="H232" s="56"/>
      <c r="I232" s="56"/>
      <c r="J232" s="56"/>
      <c r="K232" s="68"/>
      <c r="L232" s="68"/>
      <c r="M232" s="37"/>
      <c r="N232" s="37"/>
    </row>
    <row r="233" spans="1:14" ht="14.1" hidden="1" customHeight="1" thickBot="1" x14ac:dyDescent="0.3">
      <c r="A233" s="59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61"/>
    </row>
    <row r="234" spans="1:14" ht="14.1" hidden="1" customHeight="1" x14ac:dyDescent="0.25">
      <c r="A234" s="52" t="s">
        <v>71</v>
      </c>
      <c r="B234" s="143"/>
      <c r="C234" s="143"/>
      <c r="D234" s="143"/>
      <c r="E234" s="143"/>
      <c r="F234" s="143"/>
      <c r="G234" s="143"/>
      <c r="H234" s="143"/>
      <c r="I234" s="38"/>
      <c r="J234" s="38"/>
      <c r="K234" s="38"/>
      <c r="L234" s="38"/>
      <c r="M234" s="38"/>
      <c r="N234" s="40"/>
    </row>
    <row r="235" spans="1:14" ht="14.1" hidden="1" customHeight="1" x14ac:dyDescent="0.25">
      <c r="A235" s="53" t="s">
        <v>66</v>
      </c>
      <c r="B235" s="24"/>
      <c r="C235" s="24">
        <v>19.52</v>
      </c>
      <c r="D235" s="24">
        <v>17.670000000000002</v>
      </c>
      <c r="E235" s="24"/>
      <c r="F235" s="24"/>
      <c r="G235" s="24">
        <v>0.88</v>
      </c>
      <c r="H235" s="24">
        <f>ROUND((C235-D235)*G235*12,2)</f>
        <v>19.54</v>
      </c>
      <c r="I235" s="24"/>
      <c r="J235" s="24"/>
      <c r="K235" s="24"/>
      <c r="L235" s="24"/>
      <c r="M235" s="31"/>
      <c r="N235" s="54"/>
    </row>
    <row r="236" spans="1:14" ht="14.1" hidden="1" customHeight="1" x14ac:dyDescent="0.25">
      <c r="A236" s="53"/>
      <c r="B236" s="141"/>
      <c r="C236" s="141"/>
      <c r="D236" s="141"/>
      <c r="E236" s="141"/>
      <c r="F236" s="141"/>
      <c r="G236" s="141"/>
      <c r="H236" s="141"/>
      <c r="I236" s="24"/>
      <c r="J236" s="24"/>
      <c r="K236" s="24"/>
      <c r="L236" s="24"/>
      <c r="M236" s="24"/>
      <c r="N236" s="54"/>
    </row>
    <row r="237" spans="1:14" ht="14.1" hidden="1" customHeight="1" x14ac:dyDescent="0.25">
      <c r="A237" s="53"/>
      <c r="B237" s="24"/>
      <c r="C237" s="24">
        <v>17.88</v>
      </c>
      <c r="D237" s="24">
        <v>16.25</v>
      </c>
      <c r="E237" s="24"/>
      <c r="F237" s="24"/>
      <c r="G237" s="24">
        <v>5.81</v>
      </c>
      <c r="H237" s="24">
        <f>ROUND((C237-D237)*G237*12,2)</f>
        <v>113.64</v>
      </c>
      <c r="I237" s="24"/>
      <c r="J237" s="24"/>
      <c r="K237" s="24"/>
      <c r="L237" s="24"/>
      <c r="M237" s="31"/>
      <c r="N237" s="54"/>
    </row>
    <row r="238" spans="1:14" ht="14.1" hidden="1" customHeight="1" x14ac:dyDescent="0.25">
      <c r="A238" s="53"/>
      <c r="B238" s="141"/>
      <c r="C238" s="141"/>
      <c r="D238" s="141"/>
      <c r="E238" s="141"/>
      <c r="F238" s="141"/>
      <c r="G238" s="141"/>
      <c r="H238" s="141"/>
      <c r="I238" s="24"/>
      <c r="J238" s="24"/>
      <c r="K238" s="24"/>
      <c r="L238" s="24"/>
      <c r="M238" s="24"/>
      <c r="N238" s="54"/>
    </row>
    <row r="239" spans="1:14" ht="14.1" hidden="1" customHeight="1" x14ac:dyDescent="0.25">
      <c r="A239" s="53"/>
      <c r="B239" s="24"/>
      <c r="C239" s="24">
        <v>16.27</v>
      </c>
      <c r="D239" s="24">
        <v>14.79</v>
      </c>
      <c r="E239" s="24"/>
      <c r="F239" s="24"/>
      <c r="G239" s="24">
        <v>7.34</v>
      </c>
      <c r="H239" s="24">
        <f>ROUND((C239-D239)*G239*12,2)</f>
        <v>130.36000000000001</v>
      </c>
      <c r="I239" s="24"/>
      <c r="J239" s="24"/>
      <c r="K239" s="24"/>
      <c r="L239" s="24"/>
      <c r="M239" s="24"/>
      <c r="N239" s="54"/>
    </row>
    <row r="240" spans="1:14" ht="14.1" hidden="1" customHeight="1" x14ac:dyDescent="0.25">
      <c r="A240" s="53"/>
      <c r="B240" s="141"/>
      <c r="C240" s="141"/>
      <c r="D240" s="141"/>
      <c r="E240" s="141"/>
      <c r="F240" s="141"/>
      <c r="G240" s="141"/>
      <c r="H240" s="141"/>
      <c r="I240" s="24"/>
      <c r="J240" s="24"/>
      <c r="K240" s="24"/>
      <c r="L240" s="24"/>
      <c r="M240" s="24"/>
      <c r="N240" s="54"/>
    </row>
    <row r="241" spans="1:14" ht="14.1" hidden="1" customHeight="1" x14ac:dyDescent="0.25">
      <c r="A241" s="53"/>
      <c r="B241" s="24"/>
      <c r="C241" s="24">
        <v>14.64</v>
      </c>
      <c r="D241" s="24">
        <v>13.32</v>
      </c>
      <c r="E241" s="24"/>
      <c r="F241" s="24"/>
      <c r="G241" s="24">
        <v>0.33</v>
      </c>
      <c r="H241" s="24">
        <f>ROUND((C241-D241)*G241*12,2)</f>
        <v>5.23</v>
      </c>
      <c r="I241" s="24"/>
      <c r="J241" s="24"/>
      <c r="K241" s="24"/>
      <c r="L241" s="24"/>
      <c r="M241" s="24"/>
      <c r="N241" s="54"/>
    </row>
    <row r="242" spans="1:14" ht="14.1" hidden="1" customHeight="1" thickBot="1" x14ac:dyDescent="0.3">
      <c r="A242" s="41"/>
      <c r="B242" s="42"/>
      <c r="C242" s="42"/>
      <c r="D242" s="42"/>
      <c r="E242" s="42"/>
      <c r="F242" s="42"/>
      <c r="G242" s="42"/>
      <c r="H242" s="43">
        <f>H235+H237+H239+H241</f>
        <v>268.77000000000004</v>
      </c>
      <c r="I242" s="43"/>
      <c r="J242" s="43"/>
      <c r="K242" s="43">
        <f>ROUND(H242*99%,2)</f>
        <v>266.08</v>
      </c>
      <c r="L242" s="44">
        <v>328.79</v>
      </c>
      <c r="M242" s="42"/>
      <c r="N242" s="46">
        <f>ROUND(L242*99%,2)</f>
        <v>325.5</v>
      </c>
    </row>
    <row r="243" spans="1:14" ht="14.1" hidden="1" customHeight="1" x14ac:dyDescent="0.25">
      <c r="A243" s="55"/>
      <c r="B243" s="37"/>
      <c r="C243" s="37"/>
      <c r="D243" s="37"/>
      <c r="E243" s="37"/>
      <c r="F243" s="37"/>
      <c r="G243" s="37"/>
      <c r="H243" s="56"/>
      <c r="I243" s="56"/>
      <c r="J243" s="56"/>
      <c r="K243" s="57"/>
      <c r="L243" s="57"/>
      <c r="M243" s="37"/>
      <c r="N243" s="37"/>
    </row>
    <row r="244" spans="1:14" ht="14.1" hidden="1" customHeight="1" thickBot="1" x14ac:dyDescent="0.3">
      <c r="A244" s="59"/>
      <c r="B244" s="142"/>
      <c r="C244" s="142"/>
      <c r="D244" s="142"/>
      <c r="E244" s="142"/>
      <c r="F244" s="142"/>
      <c r="G244" s="142"/>
      <c r="H244" s="142"/>
      <c r="I244" s="60"/>
      <c r="J244" s="60"/>
      <c r="K244" s="60"/>
      <c r="L244" s="60"/>
      <c r="M244" s="59"/>
      <c r="N244" s="61"/>
    </row>
    <row r="245" spans="1:14" ht="14.1" hidden="1" customHeight="1" x14ac:dyDescent="0.25">
      <c r="A245" s="52" t="s">
        <v>72</v>
      </c>
      <c r="B245" s="143"/>
      <c r="C245" s="143"/>
      <c r="D245" s="143"/>
      <c r="E245" s="143"/>
      <c r="F245" s="143"/>
      <c r="G245" s="143"/>
      <c r="H245" s="143"/>
      <c r="I245" s="38"/>
      <c r="J245" s="38"/>
      <c r="K245" s="77"/>
      <c r="L245" s="77"/>
      <c r="M245" s="39"/>
      <c r="N245" s="40"/>
    </row>
    <row r="246" spans="1:14" ht="14.1" hidden="1" customHeight="1" x14ac:dyDescent="0.25">
      <c r="A246" s="53" t="s">
        <v>73</v>
      </c>
      <c r="B246" s="24"/>
      <c r="C246" s="24">
        <v>48.25</v>
      </c>
      <c r="D246" s="78">
        <v>41.674399999999999</v>
      </c>
      <c r="E246" s="24"/>
      <c r="F246" s="24"/>
      <c r="G246" s="24">
        <v>66.58</v>
      </c>
      <c r="H246" s="24">
        <f>ROUND((C246-D246)*G246*12,2)</f>
        <v>5253.64</v>
      </c>
      <c r="I246" s="24"/>
      <c r="J246" s="24"/>
      <c r="K246" s="25"/>
      <c r="L246" s="25"/>
      <c r="M246" s="31"/>
      <c r="N246" s="54"/>
    </row>
    <row r="247" spans="1:14" ht="14.1" hidden="1" customHeight="1" x14ac:dyDescent="0.25">
      <c r="A247" s="53" t="s">
        <v>74</v>
      </c>
      <c r="B247" s="141"/>
      <c r="C247" s="141"/>
      <c r="D247" s="141"/>
      <c r="E247" s="141"/>
      <c r="F247" s="141"/>
      <c r="G247" s="141"/>
      <c r="H247" s="141"/>
      <c r="I247" s="24"/>
      <c r="J247" s="24"/>
      <c r="K247" s="25"/>
      <c r="L247" s="25"/>
      <c r="M247" s="31"/>
      <c r="N247" s="54"/>
    </row>
    <row r="248" spans="1:14" ht="14.1" hidden="1" customHeight="1" x14ac:dyDescent="0.25">
      <c r="A248" s="53"/>
      <c r="B248" s="24"/>
      <c r="C248" s="24">
        <v>62.33</v>
      </c>
      <c r="D248" s="24">
        <v>30.68</v>
      </c>
      <c r="E248" s="24"/>
      <c r="F248" s="24"/>
      <c r="G248" s="24">
        <v>16.861999999999998</v>
      </c>
      <c r="H248" s="24">
        <v>7200.15</v>
      </c>
      <c r="I248" s="24"/>
      <c r="J248" s="24"/>
      <c r="K248" s="25"/>
      <c r="L248" s="25"/>
      <c r="M248" s="20" t="s">
        <v>75</v>
      </c>
      <c r="N248" s="54"/>
    </row>
    <row r="249" spans="1:14" ht="14.1" hidden="1" customHeight="1" x14ac:dyDescent="0.25">
      <c r="A249" s="53"/>
      <c r="B249" s="141"/>
      <c r="C249" s="141"/>
      <c r="D249" s="141"/>
      <c r="E249" s="141"/>
      <c r="F249" s="141"/>
      <c r="G249" s="141"/>
      <c r="H249" s="141"/>
      <c r="I249" s="24"/>
      <c r="J249" s="24"/>
      <c r="K249" s="25"/>
      <c r="L249" s="25"/>
      <c r="M249" s="31"/>
      <c r="N249" s="54"/>
    </row>
    <row r="250" spans="1:14" ht="14.1" hidden="1" customHeight="1" x14ac:dyDescent="0.25">
      <c r="A250" s="53"/>
      <c r="B250" s="141"/>
      <c r="C250" s="141"/>
      <c r="D250" s="141"/>
      <c r="E250" s="141"/>
      <c r="F250" s="141"/>
      <c r="G250" s="141"/>
      <c r="H250" s="141"/>
      <c r="I250" s="24"/>
      <c r="J250" s="24"/>
      <c r="K250" s="24"/>
      <c r="L250" s="24"/>
      <c r="M250" s="31"/>
      <c r="N250" s="54"/>
    </row>
    <row r="251" spans="1:14" ht="14.1" hidden="1" customHeight="1" x14ac:dyDescent="0.25">
      <c r="A251" s="53"/>
      <c r="B251" s="24"/>
      <c r="C251" s="24">
        <v>66.12</v>
      </c>
      <c r="D251" s="24">
        <v>55.77</v>
      </c>
      <c r="E251" s="24"/>
      <c r="F251" s="24"/>
      <c r="G251" s="24">
        <v>18.096170000000001</v>
      </c>
      <c r="H251" s="24">
        <f>ROUND((C251-D251)*G251*12,2)</f>
        <v>2247.54</v>
      </c>
      <c r="I251" s="24"/>
      <c r="J251" s="24"/>
      <c r="K251" s="24"/>
      <c r="L251" s="24"/>
      <c r="M251" s="31"/>
      <c r="N251" s="54"/>
    </row>
    <row r="252" spans="1:14" ht="14.1" hidden="1" customHeight="1" x14ac:dyDescent="0.25">
      <c r="A252" s="53"/>
      <c r="B252" s="24"/>
      <c r="C252" s="24">
        <v>66.12</v>
      </c>
      <c r="D252" s="24">
        <v>66.12</v>
      </c>
      <c r="E252" s="24"/>
      <c r="F252" s="24"/>
      <c r="G252" s="24">
        <v>2.1467100000000001</v>
      </c>
      <c r="H252" s="24">
        <f>ROUND((C252-D252)*G252*12,2)</f>
        <v>0</v>
      </c>
      <c r="I252" s="24"/>
      <c r="J252" s="24"/>
      <c r="K252" s="24"/>
      <c r="L252" s="24"/>
      <c r="M252" s="31"/>
      <c r="N252" s="54"/>
    </row>
    <row r="253" spans="1:14" ht="14.1" hidden="1" customHeight="1" x14ac:dyDescent="0.25">
      <c r="A253" s="53"/>
      <c r="B253" s="141"/>
      <c r="C253" s="141"/>
      <c r="D253" s="141"/>
      <c r="E253" s="141"/>
      <c r="F253" s="141"/>
      <c r="G253" s="141"/>
      <c r="H253" s="141"/>
      <c r="I253" s="24"/>
      <c r="J253" s="24"/>
      <c r="K253" s="24"/>
      <c r="L253" s="24"/>
      <c r="M253" s="31"/>
      <c r="N253" s="54"/>
    </row>
    <row r="254" spans="1:14" ht="14.1" hidden="1" customHeight="1" x14ac:dyDescent="0.25">
      <c r="A254" s="53"/>
      <c r="B254" s="24"/>
      <c r="C254" s="24">
        <v>103.22</v>
      </c>
      <c r="D254" s="24">
        <v>91.01</v>
      </c>
      <c r="E254" s="24"/>
      <c r="F254" s="24"/>
      <c r="G254" s="24">
        <v>6.7527499999999998</v>
      </c>
      <c r="H254" s="24">
        <f>ROUND((C254-D254)*G254*12,2)</f>
        <v>989.41</v>
      </c>
      <c r="I254" s="24"/>
      <c r="J254" s="24"/>
      <c r="K254" s="24"/>
      <c r="L254" s="24"/>
      <c r="M254" s="31"/>
      <c r="N254" s="54"/>
    </row>
    <row r="255" spans="1:14" ht="14.1" hidden="1" customHeight="1" x14ac:dyDescent="0.25">
      <c r="A255" s="53"/>
      <c r="B255" s="141"/>
      <c r="C255" s="141"/>
      <c r="D255" s="141"/>
      <c r="E255" s="141"/>
      <c r="F255" s="141"/>
      <c r="G255" s="141"/>
      <c r="H255" s="141"/>
      <c r="I255" s="24"/>
      <c r="J255" s="24"/>
      <c r="K255" s="24"/>
      <c r="L255" s="24"/>
      <c r="M255" s="31"/>
      <c r="N255" s="54"/>
    </row>
    <row r="256" spans="1:14" ht="14.1" hidden="1" customHeight="1" x14ac:dyDescent="0.25">
      <c r="A256" s="53"/>
      <c r="B256" s="24"/>
      <c r="C256" s="24">
        <v>63</v>
      </c>
      <c r="D256" s="24">
        <v>52.65</v>
      </c>
      <c r="E256" s="24"/>
      <c r="F256" s="24"/>
      <c r="G256" s="24">
        <v>38.458060000000003</v>
      </c>
      <c r="H256" s="24">
        <f>ROUND((C256-D256)*G256*12,2)</f>
        <v>4776.49</v>
      </c>
      <c r="I256" s="24"/>
      <c r="J256" s="24"/>
      <c r="K256" s="24"/>
      <c r="L256" s="24"/>
      <c r="M256" s="31"/>
      <c r="N256" s="54"/>
    </row>
    <row r="257" spans="1:14" ht="14.1" hidden="1" customHeight="1" x14ac:dyDescent="0.25">
      <c r="A257" s="53"/>
      <c r="B257" s="24"/>
      <c r="C257" s="24">
        <v>63</v>
      </c>
      <c r="D257" s="24">
        <v>63</v>
      </c>
      <c r="E257" s="24"/>
      <c r="F257" s="24"/>
      <c r="G257" s="24">
        <v>4.1514499999999996</v>
      </c>
      <c r="H257" s="24">
        <f>ROUND((C257-D257)*G257*12,2)</f>
        <v>0</v>
      </c>
      <c r="I257" s="24"/>
      <c r="J257" s="24"/>
      <c r="K257" s="24"/>
      <c r="L257" s="24"/>
      <c r="M257" s="31"/>
      <c r="N257" s="54"/>
    </row>
    <row r="258" spans="1:14" ht="14.1" hidden="1" customHeight="1" x14ac:dyDescent="0.25">
      <c r="A258" s="53"/>
      <c r="B258" s="141"/>
      <c r="C258" s="141"/>
      <c r="D258" s="141"/>
      <c r="E258" s="141"/>
      <c r="F258" s="141"/>
      <c r="G258" s="141"/>
      <c r="H258" s="141"/>
      <c r="I258" s="24"/>
      <c r="J258" s="24"/>
      <c r="K258" s="24"/>
      <c r="L258" s="24"/>
      <c r="M258" s="31"/>
      <c r="N258" s="54"/>
    </row>
    <row r="259" spans="1:14" ht="14.1" hidden="1" customHeight="1" x14ac:dyDescent="0.25">
      <c r="A259" s="53"/>
      <c r="B259" s="24"/>
      <c r="C259" s="24">
        <v>32.75</v>
      </c>
      <c r="D259" s="24">
        <v>23.41</v>
      </c>
      <c r="E259" s="24"/>
      <c r="F259" s="24"/>
      <c r="G259" s="24">
        <v>0.26019999999999999</v>
      </c>
      <c r="H259" s="24">
        <f>ROUND((C259-D259)*G259*12,2)</f>
        <v>29.16</v>
      </c>
      <c r="I259" s="24"/>
      <c r="J259" s="24"/>
      <c r="K259" s="24"/>
      <c r="L259" s="24"/>
      <c r="M259" s="31"/>
      <c r="N259" s="54"/>
    </row>
    <row r="260" spans="1:14" ht="14.1" hidden="1" customHeight="1" x14ac:dyDescent="0.25">
      <c r="A260" s="53"/>
      <c r="B260" s="141"/>
      <c r="C260" s="141"/>
      <c r="D260" s="141"/>
      <c r="E260" s="141"/>
      <c r="F260" s="141"/>
      <c r="G260" s="141"/>
      <c r="H260" s="141"/>
      <c r="I260" s="24"/>
      <c r="J260" s="24"/>
      <c r="K260" s="24"/>
      <c r="L260" s="24"/>
      <c r="M260" s="31"/>
      <c r="N260" s="54"/>
    </row>
    <row r="261" spans="1:14" ht="14.1" hidden="1" customHeight="1" x14ac:dyDescent="0.25">
      <c r="A261" s="53"/>
      <c r="B261" s="24"/>
      <c r="C261" s="24">
        <v>68.3</v>
      </c>
      <c r="D261" s="24">
        <v>57.95</v>
      </c>
      <c r="E261" s="24"/>
      <c r="F261" s="24"/>
      <c r="G261" s="24">
        <v>1.5285200000000001</v>
      </c>
      <c r="H261" s="24">
        <f>ROUND((C261-D261)*G261*12,2)</f>
        <v>189.84</v>
      </c>
      <c r="I261" s="24"/>
      <c r="J261" s="24"/>
      <c r="K261" s="24"/>
      <c r="L261" s="24"/>
      <c r="M261" s="31"/>
      <c r="N261" s="54"/>
    </row>
    <row r="262" spans="1:14" ht="14.1" hidden="1" customHeight="1" x14ac:dyDescent="0.25">
      <c r="A262" s="53"/>
      <c r="B262" s="24"/>
      <c r="C262" s="24">
        <v>68.3</v>
      </c>
      <c r="D262" s="24">
        <v>68.3</v>
      </c>
      <c r="E262" s="24"/>
      <c r="F262" s="24"/>
      <c r="G262" s="24">
        <v>2.1399999999999999E-2</v>
      </c>
      <c r="H262" s="24">
        <f>ROUND((C262-D262)*G262*12,2)</f>
        <v>0</v>
      </c>
      <c r="I262" s="24"/>
      <c r="J262" s="24"/>
      <c r="K262" s="24"/>
      <c r="L262" s="24"/>
      <c r="M262" s="31"/>
      <c r="N262" s="54"/>
    </row>
    <row r="263" spans="1:14" ht="14.1" hidden="1" customHeight="1" x14ac:dyDescent="0.25">
      <c r="A263" s="53"/>
      <c r="B263" s="141"/>
      <c r="C263" s="141"/>
      <c r="D263" s="141"/>
      <c r="E263" s="141"/>
      <c r="F263" s="141"/>
      <c r="G263" s="141"/>
      <c r="H263" s="141"/>
      <c r="I263" s="24"/>
      <c r="J263" s="24"/>
      <c r="K263" s="24"/>
      <c r="L263" s="24"/>
      <c r="M263" s="31"/>
      <c r="N263" s="54"/>
    </row>
    <row r="264" spans="1:14" ht="14.1" hidden="1" customHeight="1" x14ac:dyDescent="0.25">
      <c r="A264" s="53"/>
      <c r="B264" s="24"/>
      <c r="C264" s="24">
        <v>69.67</v>
      </c>
      <c r="D264" s="24">
        <v>57.95</v>
      </c>
      <c r="E264" s="24"/>
      <c r="F264" s="24"/>
      <c r="G264" s="24">
        <v>1.7561199999999999</v>
      </c>
      <c r="H264" s="24">
        <f>ROUND((C264-D264)*G264*12,2)</f>
        <v>246.98</v>
      </c>
      <c r="I264" s="24"/>
      <c r="J264" s="24"/>
      <c r="K264" s="24"/>
      <c r="L264" s="24"/>
      <c r="M264" s="31"/>
      <c r="N264" s="54"/>
    </row>
    <row r="265" spans="1:14" ht="14.1" hidden="1" customHeight="1" x14ac:dyDescent="0.25">
      <c r="A265" s="53"/>
      <c r="B265" s="24"/>
      <c r="C265" s="24">
        <v>69.67</v>
      </c>
      <c r="D265" s="24">
        <v>68.3</v>
      </c>
      <c r="E265" s="24"/>
      <c r="F265" s="24"/>
      <c r="G265" s="24">
        <v>3.7039999999999997E-2</v>
      </c>
      <c r="H265" s="24">
        <f>ROUND((C265-D265)*G265*12,2)</f>
        <v>0.61</v>
      </c>
      <c r="I265" s="24"/>
      <c r="J265" s="24"/>
      <c r="K265" s="24"/>
      <c r="L265" s="24"/>
      <c r="M265" s="31"/>
      <c r="N265" s="54"/>
    </row>
    <row r="266" spans="1:14" ht="14.1" hidden="1" customHeight="1" x14ac:dyDescent="0.25">
      <c r="A266" s="53"/>
      <c r="B266" s="141"/>
      <c r="C266" s="141"/>
      <c r="D266" s="141"/>
      <c r="E266" s="141"/>
      <c r="F266" s="141"/>
      <c r="G266" s="141"/>
      <c r="H266" s="141"/>
      <c r="I266" s="24"/>
      <c r="J266" s="24"/>
      <c r="K266" s="24"/>
      <c r="L266" s="24"/>
      <c r="M266" s="31"/>
      <c r="N266" s="54"/>
    </row>
    <row r="267" spans="1:14" ht="14.1" hidden="1" customHeight="1" x14ac:dyDescent="0.25">
      <c r="A267" s="53"/>
      <c r="B267" s="24"/>
      <c r="C267" s="24">
        <v>69.67</v>
      </c>
      <c r="D267" s="24">
        <v>57.95</v>
      </c>
      <c r="E267" s="24"/>
      <c r="F267" s="24"/>
      <c r="G267" s="24">
        <v>1.5786899999999999</v>
      </c>
      <c r="H267" s="24">
        <f>ROUND((C267-D267)*G267*12,2)</f>
        <v>222.03</v>
      </c>
      <c r="I267" s="24"/>
      <c r="J267" s="24"/>
      <c r="K267" s="24"/>
      <c r="L267" s="24"/>
      <c r="M267" s="31"/>
      <c r="N267" s="54"/>
    </row>
    <row r="268" spans="1:14" ht="14.1" hidden="1" customHeight="1" x14ac:dyDescent="0.25">
      <c r="A268" s="53"/>
      <c r="B268" s="141"/>
      <c r="C268" s="141"/>
      <c r="D268" s="141"/>
      <c r="E268" s="141"/>
      <c r="F268" s="141"/>
      <c r="G268" s="141"/>
      <c r="H268" s="141"/>
      <c r="I268" s="24"/>
      <c r="J268" s="24"/>
      <c r="K268" s="24"/>
      <c r="L268" s="24"/>
      <c r="M268" s="31"/>
      <c r="N268" s="54"/>
    </row>
    <row r="269" spans="1:14" ht="14.1" hidden="1" customHeight="1" x14ac:dyDescent="0.25">
      <c r="A269" s="53"/>
      <c r="B269" s="24"/>
      <c r="C269" s="24">
        <v>69.67</v>
      </c>
      <c r="D269" s="24">
        <v>57.95</v>
      </c>
      <c r="E269" s="24"/>
      <c r="F269" s="24"/>
      <c r="G269" s="24">
        <v>1.75413</v>
      </c>
      <c r="H269" s="24">
        <f>ROUND((C269-D269)*G269*12,2)</f>
        <v>246.7</v>
      </c>
      <c r="I269" s="24"/>
      <c r="J269" s="24"/>
      <c r="K269" s="24"/>
      <c r="L269" s="24"/>
      <c r="M269" s="31"/>
      <c r="N269" s="54"/>
    </row>
    <row r="270" spans="1:14" ht="14.1" hidden="1" customHeight="1" x14ac:dyDescent="0.25">
      <c r="A270" s="53"/>
      <c r="B270" s="24"/>
      <c r="C270" s="24">
        <v>69.67</v>
      </c>
      <c r="D270" s="24">
        <v>68.3</v>
      </c>
      <c r="E270" s="24"/>
      <c r="F270" s="24"/>
      <c r="G270" s="24">
        <v>5.4800000000000001E-2</v>
      </c>
      <c r="H270" s="24">
        <f>ROUND((C270-D270)*G270*12,2)</f>
        <v>0.9</v>
      </c>
      <c r="I270" s="24"/>
      <c r="J270" s="24"/>
      <c r="K270" s="24"/>
      <c r="L270" s="24"/>
      <c r="M270" s="31"/>
      <c r="N270" s="54"/>
    </row>
    <row r="271" spans="1:14" ht="14.1" hidden="1" customHeight="1" x14ac:dyDescent="0.25">
      <c r="A271" s="53"/>
      <c r="B271" s="24"/>
      <c r="C271" s="24"/>
      <c r="D271" s="24"/>
      <c r="E271" s="24"/>
      <c r="F271" s="24"/>
      <c r="G271" s="24"/>
      <c r="H271" s="24">
        <f>H251+H252+H254+H256+H257+H259+H261+H262+H264+H265+H267+H269+H270</f>
        <v>8949.66</v>
      </c>
      <c r="I271" s="24"/>
      <c r="J271" s="24"/>
      <c r="K271" s="25"/>
      <c r="L271" s="25"/>
      <c r="M271" s="31"/>
      <c r="N271" s="54"/>
    </row>
    <row r="272" spans="1:14" ht="14.1" hidden="1" customHeight="1" x14ac:dyDescent="0.25">
      <c r="A272" s="53"/>
      <c r="B272" s="141"/>
      <c r="C272" s="141"/>
      <c r="D272" s="141"/>
      <c r="E272" s="141"/>
      <c r="F272" s="141"/>
      <c r="G272" s="141"/>
      <c r="H272" s="141"/>
      <c r="I272" s="24"/>
      <c r="J272" s="24"/>
      <c r="K272" s="24"/>
      <c r="L272" s="24"/>
      <c r="M272" s="31"/>
      <c r="N272" s="54"/>
    </row>
    <row r="273" spans="1:14" ht="14.1" hidden="1" customHeight="1" x14ac:dyDescent="0.25">
      <c r="A273" s="53"/>
      <c r="B273" s="24"/>
      <c r="C273" s="24">
        <v>309.23</v>
      </c>
      <c r="D273" s="24">
        <v>107.13</v>
      </c>
      <c r="E273" s="24"/>
      <c r="F273" s="24"/>
      <c r="G273" s="24">
        <v>2.069</v>
      </c>
      <c r="H273" s="24">
        <f>ROUND((C273-D273)*G273*12,2)</f>
        <v>5017.74</v>
      </c>
      <c r="I273" s="24"/>
      <c r="J273" s="24"/>
      <c r="K273" s="25"/>
      <c r="L273" s="25"/>
      <c r="M273" s="31"/>
      <c r="N273" s="54"/>
    </row>
    <row r="274" spans="1:14" ht="14.1" hidden="1" customHeight="1" x14ac:dyDescent="0.25">
      <c r="A274" s="53"/>
      <c r="B274" s="141"/>
      <c r="C274" s="141"/>
      <c r="D274" s="141"/>
      <c r="E274" s="141"/>
      <c r="F274" s="141"/>
      <c r="G274" s="141"/>
      <c r="H274" s="141"/>
      <c r="I274" s="24"/>
      <c r="J274" s="24"/>
      <c r="K274" s="24"/>
      <c r="L274" s="24"/>
      <c r="M274" s="31"/>
      <c r="N274" s="54"/>
    </row>
    <row r="275" spans="1:14" ht="14.1" hidden="1" customHeight="1" x14ac:dyDescent="0.25">
      <c r="A275" s="53"/>
      <c r="B275" s="24"/>
      <c r="C275" s="24">
        <v>6.78</v>
      </c>
      <c r="D275" s="24">
        <v>6.78</v>
      </c>
      <c r="E275" s="24"/>
      <c r="F275" s="24"/>
      <c r="G275" s="24">
        <v>3.2423000000000002</v>
      </c>
      <c r="H275" s="24">
        <f>ROUND((C275-D275)*G275*12,2)</f>
        <v>0</v>
      </c>
      <c r="I275" s="24"/>
      <c r="J275" s="24"/>
      <c r="K275" s="24"/>
      <c r="L275" s="24"/>
      <c r="M275" s="31"/>
      <c r="N275" s="54"/>
    </row>
    <row r="276" spans="1:14" ht="14.1" hidden="1" customHeight="1" x14ac:dyDescent="0.25">
      <c r="A276" s="53"/>
      <c r="B276" s="141"/>
      <c r="C276" s="141"/>
      <c r="D276" s="141"/>
      <c r="E276" s="141"/>
      <c r="F276" s="141"/>
      <c r="G276" s="141"/>
      <c r="H276" s="141"/>
      <c r="I276" s="24"/>
      <c r="J276" s="24"/>
      <c r="K276" s="24"/>
      <c r="L276" s="24"/>
      <c r="M276" s="31"/>
      <c r="N276" s="54"/>
    </row>
    <row r="277" spans="1:14" ht="14.1" hidden="1" customHeight="1" x14ac:dyDescent="0.25">
      <c r="A277" s="53"/>
      <c r="B277" s="24"/>
      <c r="C277" s="24">
        <v>6.78</v>
      </c>
      <c r="D277" s="24">
        <v>6.78</v>
      </c>
      <c r="E277" s="24"/>
      <c r="F277" s="24"/>
      <c r="G277" s="24">
        <v>6.0217999999999998</v>
      </c>
      <c r="H277" s="24">
        <f>ROUND((C277-D277)*G277*12,2)</f>
        <v>0</v>
      </c>
      <c r="I277" s="24"/>
      <c r="J277" s="24"/>
      <c r="K277" s="24"/>
      <c r="L277" s="24"/>
      <c r="M277" s="31"/>
      <c r="N277" s="54"/>
    </row>
    <row r="278" spans="1:14" ht="14.1" hidden="1" customHeight="1" x14ac:dyDescent="0.25">
      <c r="A278" s="53"/>
      <c r="B278" s="141"/>
      <c r="C278" s="141"/>
      <c r="D278" s="141"/>
      <c r="E278" s="141"/>
      <c r="F278" s="141"/>
      <c r="G278" s="141"/>
      <c r="H278" s="141"/>
      <c r="I278" s="24"/>
      <c r="J278" s="24"/>
      <c r="K278" s="24"/>
      <c r="L278" s="24"/>
      <c r="M278" s="31"/>
      <c r="N278" s="54"/>
    </row>
    <row r="279" spans="1:14" ht="14.1" hidden="1" customHeight="1" x14ac:dyDescent="0.25">
      <c r="A279" s="53"/>
      <c r="B279" s="24"/>
      <c r="C279" s="24">
        <v>15.47</v>
      </c>
      <c r="D279" s="24">
        <v>9.9</v>
      </c>
      <c r="E279" s="24"/>
      <c r="F279" s="24"/>
      <c r="G279" s="24">
        <v>2.5238999999999998</v>
      </c>
      <c r="H279" s="24">
        <f>ROUND((C279-D279)*G279*12,2)</f>
        <v>168.7</v>
      </c>
      <c r="I279" s="24"/>
      <c r="J279" s="24"/>
      <c r="K279" s="24"/>
      <c r="L279" s="24"/>
      <c r="M279" s="31"/>
      <c r="N279" s="54"/>
    </row>
    <row r="280" spans="1:14" ht="14.1" hidden="1" customHeight="1" x14ac:dyDescent="0.25">
      <c r="A280" s="53"/>
      <c r="B280" s="141"/>
      <c r="C280" s="141"/>
      <c r="D280" s="141"/>
      <c r="E280" s="141"/>
      <c r="F280" s="141"/>
      <c r="G280" s="141"/>
      <c r="H280" s="141"/>
      <c r="I280" s="24"/>
      <c r="J280" s="24"/>
      <c r="K280" s="24"/>
      <c r="L280" s="24"/>
      <c r="M280" s="31"/>
      <c r="N280" s="54"/>
    </row>
    <row r="281" spans="1:14" ht="14.1" hidden="1" customHeight="1" x14ac:dyDescent="0.25">
      <c r="A281" s="53"/>
      <c r="B281" s="24"/>
      <c r="C281" s="24">
        <v>12.65</v>
      </c>
      <c r="D281" s="24">
        <v>8.42</v>
      </c>
      <c r="E281" s="24"/>
      <c r="F281" s="24"/>
      <c r="G281" s="24">
        <v>3.7366999999999999</v>
      </c>
      <c r="H281" s="24">
        <f>ROUND((C281-D281)*G281*12,2)</f>
        <v>189.67</v>
      </c>
      <c r="I281" s="24"/>
      <c r="J281" s="24"/>
      <c r="K281" s="24"/>
      <c r="L281" s="24"/>
      <c r="M281" s="31"/>
      <c r="N281" s="54"/>
    </row>
    <row r="282" spans="1:14" ht="14.1" hidden="1" customHeight="1" x14ac:dyDescent="0.25">
      <c r="A282" s="53"/>
      <c r="B282" s="24"/>
      <c r="C282" s="24"/>
      <c r="D282" s="24"/>
      <c r="E282" s="24"/>
      <c r="F282" s="24"/>
      <c r="G282" s="24"/>
      <c r="H282" s="24">
        <f>H275+H277+H279+H281</f>
        <v>358.37</v>
      </c>
      <c r="I282" s="24"/>
      <c r="J282" s="24"/>
      <c r="K282" s="25"/>
      <c r="L282" s="25"/>
      <c r="M282" s="31"/>
      <c r="N282" s="54"/>
    </row>
    <row r="283" spans="1:14" ht="14.1" hidden="1" customHeight="1" x14ac:dyDescent="0.25">
      <c r="A283" s="53"/>
      <c r="B283" s="141"/>
      <c r="C283" s="141"/>
      <c r="D283" s="141"/>
      <c r="E283" s="141"/>
      <c r="F283" s="141"/>
      <c r="G283" s="141"/>
      <c r="H283" s="141"/>
      <c r="I283" s="24"/>
      <c r="J283" s="24"/>
      <c r="K283" s="25"/>
      <c r="L283" s="25"/>
      <c r="M283" s="31"/>
      <c r="N283" s="54"/>
    </row>
    <row r="284" spans="1:14" ht="14.1" hidden="1" customHeight="1" x14ac:dyDescent="0.25">
      <c r="A284" s="53"/>
      <c r="B284" s="78"/>
      <c r="C284" s="78">
        <v>42.38</v>
      </c>
      <c r="D284" s="78">
        <v>1.4283845799999999</v>
      </c>
      <c r="E284" s="24"/>
      <c r="F284" s="24"/>
      <c r="G284" s="24">
        <v>31.22</v>
      </c>
      <c r="H284" s="24">
        <f>ROUND((C284-D284)*G284*12,2)</f>
        <v>15342.11</v>
      </c>
      <c r="I284" s="24"/>
      <c r="J284" s="24"/>
      <c r="K284" s="25"/>
      <c r="L284" s="25"/>
      <c r="M284" s="31"/>
      <c r="N284" s="54"/>
    </row>
    <row r="285" spans="1:14" ht="14.1" hidden="1" customHeight="1" thickBot="1" x14ac:dyDescent="0.3">
      <c r="A285" s="41"/>
      <c r="B285" s="79"/>
      <c r="C285" s="79"/>
      <c r="D285" s="79"/>
      <c r="E285" s="42"/>
      <c r="F285" s="42"/>
      <c r="G285" s="42"/>
      <c r="H285" s="43">
        <f>H246+H248+H271+H273+H282+H284</f>
        <v>42121.67</v>
      </c>
      <c r="I285" s="43"/>
      <c r="J285" s="43"/>
      <c r="K285" s="43">
        <f>ROUND(H285*99%,2)</f>
        <v>41700.449999999997</v>
      </c>
      <c r="L285" s="44">
        <v>62583.96</v>
      </c>
      <c r="M285" s="45"/>
      <c r="N285" s="46">
        <f>ROUND(L285*99%,2)</f>
        <v>61958.12</v>
      </c>
    </row>
    <row r="286" spans="1:14" ht="14.1" hidden="1" customHeight="1" x14ac:dyDescent="0.25">
      <c r="A286" s="55"/>
      <c r="B286" s="80"/>
      <c r="C286" s="80"/>
      <c r="D286" s="80"/>
      <c r="E286" s="37"/>
      <c r="F286" s="37"/>
      <c r="G286" s="37"/>
      <c r="H286" s="56"/>
      <c r="I286" s="56"/>
      <c r="J286" s="56"/>
      <c r="K286" s="57"/>
      <c r="L286" s="57"/>
      <c r="M286" s="55"/>
      <c r="N286" s="37"/>
    </row>
    <row r="287" spans="1:14" ht="14.1" hidden="1" customHeight="1" x14ac:dyDescent="0.25">
      <c r="A287" s="31"/>
      <c r="B287" s="31"/>
      <c r="C287" s="31"/>
      <c r="D287" s="31"/>
      <c r="E287" s="31"/>
      <c r="F287" s="31"/>
      <c r="G287" s="31"/>
      <c r="H287" s="31">
        <f>H29+H31+H46+H67+H76+H145+H168+H190+H194+H211+H231+H242+H285</f>
        <v>175213.47999999998</v>
      </c>
      <c r="I287" s="31"/>
      <c r="J287" s="31"/>
      <c r="K287" s="31"/>
      <c r="L287" s="31"/>
      <c r="M287" s="81">
        <f>H242+H231+H194+H190+H168+H145+H76+H67+H46+H29+H31</f>
        <v>132193.74000000002</v>
      </c>
      <c r="N287" s="82">
        <f>217946.69-M287</f>
        <v>85752.949999999983</v>
      </c>
    </row>
    <row r="288" spans="1:14" ht="14.1" hidden="1" customHeight="1" thickBot="1" x14ac:dyDescent="0.3">
      <c r="A288" s="59"/>
      <c r="B288" s="142"/>
      <c r="C288" s="142"/>
      <c r="D288" s="142"/>
      <c r="E288" s="142"/>
      <c r="F288" s="142"/>
      <c r="G288" s="142"/>
      <c r="H288" s="142"/>
      <c r="I288" s="60"/>
      <c r="J288" s="60"/>
      <c r="K288" s="60"/>
      <c r="L288" s="60"/>
      <c r="M288" s="83"/>
      <c r="N288" s="84"/>
    </row>
    <row r="289" spans="1:14" ht="14.1" hidden="1" customHeight="1" x14ac:dyDescent="0.25">
      <c r="A289" s="52" t="s">
        <v>76</v>
      </c>
      <c r="B289" s="143"/>
      <c r="C289" s="143"/>
      <c r="D289" s="143"/>
      <c r="E289" s="143"/>
      <c r="F289" s="143"/>
      <c r="G289" s="143"/>
      <c r="H289" s="143"/>
      <c r="I289" s="38"/>
      <c r="J289" s="38"/>
      <c r="K289" s="38"/>
      <c r="L289" s="38"/>
      <c r="M289" s="85"/>
      <c r="N289" s="86"/>
    </row>
    <row r="290" spans="1:14" ht="14.1" hidden="1" customHeight="1" thickBot="1" x14ac:dyDescent="0.3">
      <c r="A290" s="41" t="s">
        <v>77</v>
      </c>
      <c r="B290" s="42"/>
      <c r="C290" s="42">
        <v>21.55</v>
      </c>
      <c r="D290" s="42">
        <v>14.05</v>
      </c>
      <c r="E290" s="87"/>
      <c r="F290" s="87"/>
      <c r="G290" s="42">
        <v>48.274000000000001</v>
      </c>
      <c r="H290" s="43">
        <f>ROUND((C290-D290)*G290*12,2)</f>
        <v>4344.66</v>
      </c>
      <c r="I290" s="43"/>
      <c r="J290" s="43"/>
      <c r="K290" s="43">
        <f>ROUND(H290*99%,2)</f>
        <v>4301.21</v>
      </c>
      <c r="L290" s="43">
        <v>7977.08</v>
      </c>
      <c r="M290" s="88"/>
      <c r="N290" s="46">
        <f>ROUND(L290*99%,2)</f>
        <v>7897.31</v>
      </c>
    </row>
    <row r="291" spans="1:14" ht="14.1" hidden="1" customHeight="1" thickBot="1" x14ac:dyDescent="0.3">
      <c r="A291" s="89" t="s">
        <v>78</v>
      </c>
      <c r="B291" s="90"/>
      <c r="C291" s="90"/>
      <c r="D291" s="90"/>
      <c r="E291" s="91"/>
      <c r="F291" s="91"/>
      <c r="G291" s="90"/>
      <c r="H291" s="92">
        <f>H29+H31+H46+H67+H76+H145+H168+H190+H194+H211+H231+H242+H285+H290</f>
        <v>179558.13999999998</v>
      </c>
      <c r="I291" s="92"/>
      <c r="J291" s="92"/>
      <c r="K291" s="93">
        <f>K29+K31+K46+K67+K76+K145+K168+K190+K194+K211+K231+K242+K285+K290</f>
        <v>84272.74</v>
      </c>
      <c r="L291" s="93">
        <f>L29+L31+L46+L67+L76+L145+L168+L190+L194+L211+L231+L242+L285+L290</f>
        <v>289451.03000000003</v>
      </c>
      <c r="M291" s="94"/>
      <c r="N291" s="95">
        <f>N29+N31+N46+N67+N76+N145+N168+N190+N194+N211+N231+N242+N285+N290</f>
        <v>135381.99</v>
      </c>
    </row>
    <row r="292" spans="1:14" ht="14.1" hidden="1" customHeight="1" x14ac:dyDescent="0.25"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</row>
    <row r="293" spans="1:14" ht="14.1" hidden="1" customHeight="1" x14ac:dyDescent="0.25"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</row>
    <row r="294" spans="1:14" ht="15.75" hidden="1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</row>
    <row r="295" spans="1:14" ht="15.75" hidden="1" x14ac:dyDescent="0.25">
      <c r="B295" s="143"/>
      <c r="C295" s="143"/>
      <c r="D295" s="143"/>
      <c r="E295" s="143"/>
      <c r="F295" s="143"/>
      <c r="G295" s="143"/>
      <c r="H295" s="143"/>
      <c r="I295" s="38"/>
      <c r="J295" s="38"/>
      <c r="K295" s="38"/>
      <c r="L295" s="71"/>
      <c r="M295" s="71"/>
    </row>
    <row r="296" spans="1:14" ht="15.75" hidden="1" x14ac:dyDescent="0.25">
      <c r="B296" s="141"/>
      <c r="C296" s="141"/>
      <c r="D296" s="141"/>
      <c r="E296" s="141"/>
      <c r="F296" s="141"/>
      <c r="G296" s="141"/>
      <c r="H296" s="141"/>
      <c r="I296" s="24"/>
      <c r="J296" s="24"/>
      <c r="K296" s="24"/>
      <c r="L296" s="71"/>
      <c r="M296" s="71"/>
    </row>
    <row r="297" spans="1:14" ht="15.75" hidden="1" x14ac:dyDescent="0.25">
      <c r="B297" s="24"/>
      <c r="C297" s="24">
        <v>90.58</v>
      </c>
      <c r="D297" s="24">
        <v>27.74</v>
      </c>
      <c r="E297" s="24"/>
      <c r="F297" s="24"/>
      <c r="G297" s="24">
        <v>26.4</v>
      </c>
      <c r="H297" s="24">
        <f>ROUND((C297-D297)*G297*2,2)</f>
        <v>3317.95</v>
      </c>
      <c r="I297" s="24"/>
      <c r="J297" s="24"/>
      <c r="K297" s="24"/>
      <c r="L297" s="71"/>
      <c r="M297" s="71"/>
    </row>
    <row r="298" spans="1:14" ht="15.75" hidden="1" x14ac:dyDescent="0.25">
      <c r="B298" s="141"/>
      <c r="C298" s="141"/>
      <c r="D298" s="141"/>
      <c r="E298" s="141"/>
      <c r="F298" s="141"/>
      <c r="G298" s="141"/>
      <c r="H298" s="141"/>
      <c r="I298" s="24"/>
      <c r="J298" s="24"/>
      <c r="K298" s="24"/>
      <c r="L298" s="71"/>
      <c r="M298" s="71"/>
    </row>
    <row r="299" spans="1:14" ht="15.75" hidden="1" x14ac:dyDescent="0.25">
      <c r="B299" s="24"/>
      <c r="C299" s="24">
        <v>89.45</v>
      </c>
      <c r="D299" s="24">
        <v>26.33</v>
      </c>
      <c r="E299" s="24"/>
      <c r="F299" s="24"/>
      <c r="G299" s="24">
        <v>3.35</v>
      </c>
      <c r="H299" s="24">
        <f>ROUND((C299-D299)*G299*2,2)</f>
        <v>422.9</v>
      </c>
      <c r="I299" s="24"/>
      <c r="J299" s="24"/>
      <c r="K299" s="24"/>
      <c r="L299" s="71"/>
      <c r="M299" s="71"/>
    </row>
    <row r="300" spans="1:14" ht="15.75" hidden="1" x14ac:dyDescent="0.25">
      <c r="B300" s="141"/>
      <c r="C300" s="141"/>
      <c r="D300" s="141"/>
      <c r="E300" s="141"/>
      <c r="F300" s="141"/>
      <c r="G300" s="141"/>
      <c r="H300" s="141"/>
      <c r="I300" s="24"/>
      <c r="J300" s="24"/>
      <c r="K300" s="24"/>
      <c r="L300" s="71"/>
      <c r="M300" s="71"/>
    </row>
    <row r="301" spans="1:14" ht="15.75" hidden="1" x14ac:dyDescent="0.25">
      <c r="B301" s="24"/>
      <c r="C301" s="24">
        <v>74.84</v>
      </c>
      <c r="D301" s="24">
        <v>20.28</v>
      </c>
      <c r="E301" s="24"/>
      <c r="F301" s="24"/>
      <c r="G301" s="24">
        <v>10.72</v>
      </c>
      <c r="H301" s="24">
        <f>ROUND((C301-D301)*G301*2,2)</f>
        <v>1169.77</v>
      </c>
      <c r="I301" s="24"/>
      <c r="J301" s="24"/>
      <c r="K301" s="24"/>
      <c r="L301" s="71"/>
      <c r="M301" s="71"/>
    </row>
    <row r="302" spans="1:14" ht="15.75" hidden="1" x14ac:dyDescent="0.25">
      <c r="B302" s="141"/>
      <c r="C302" s="141"/>
      <c r="D302" s="141"/>
      <c r="E302" s="141"/>
      <c r="F302" s="141"/>
      <c r="G302" s="141"/>
      <c r="H302" s="141"/>
      <c r="I302" s="24"/>
      <c r="J302" s="24"/>
      <c r="K302" s="24"/>
      <c r="L302" s="71"/>
      <c r="M302" s="71"/>
    </row>
    <row r="303" spans="1:14" ht="15.75" hidden="1" x14ac:dyDescent="0.25">
      <c r="B303" s="24"/>
      <c r="C303" s="24">
        <v>73.709999999999994</v>
      </c>
      <c r="D303" s="24">
        <v>18.87</v>
      </c>
      <c r="E303" s="24"/>
      <c r="F303" s="24"/>
      <c r="G303" s="24">
        <v>55.58</v>
      </c>
      <c r="H303" s="24">
        <f>ROUND((C303-D303)*G303*2,2)</f>
        <v>6096.01</v>
      </c>
      <c r="I303" s="24"/>
      <c r="J303" s="24"/>
      <c r="K303" s="24"/>
      <c r="L303" s="71"/>
      <c r="M303" s="71"/>
    </row>
    <row r="304" spans="1:14" ht="15.75" hidden="1" x14ac:dyDescent="0.25">
      <c r="B304" s="141"/>
      <c r="C304" s="141"/>
      <c r="D304" s="141"/>
      <c r="E304" s="141"/>
      <c r="F304" s="141"/>
      <c r="G304" s="141"/>
      <c r="H304" s="141"/>
      <c r="I304" s="24"/>
      <c r="J304" s="24"/>
      <c r="K304" s="24"/>
      <c r="L304" s="71"/>
      <c r="M304" s="71"/>
    </row>
    <row r="305" spans="1:13" ht="15.75" hidden="1" x14ac:dyDescent="0.25">
      <c r="B305" s="24"/>
      <c r="C305" s="24">
        <v>57.01</v>
      </c>
      <c r="D305" s="24">
        <v>12.6</v>
      </c>
      <c r="E305" s="24"/>
      <c r="F305" s="24"/>
      <c r="G305" s="24">
        <v>2.66</v>
      </c>
      <c r="H305" s="24">
        <f>ROUND((C305-D305)*G305*2,2)</f>
        <v>236.26</v>
      </c>
      <c r="I305" s="24"/>
      <c r="J305" s="24"/>
      <c r="K305" s="24"/>
      <c r="L305" s="71"/>
      <c r="M305" s="71"/>
    </row>
    <row r="306" spans="1:13" ht="15.75" hidden="1" x14ac:dyDescent="0.25">
      <c r="B306" s="141"/>
      <c r="C306" s="141"/>
      <c r="D306" s="141"/>
      <c r="E306" s="141"/>
      <c r="F306" s="141"/>
      <c r="G306" s="141"/>
      <c r="H306" s="141"/>
      <c r="I306" s="24"/>
      <c r="J306" s="24"/>
      <c r="K306" s="24"/>
      <c r="L306" s="71"/>
      <c r="M306" s="71"/>
    </row>
    <row r="307" spans="1:13" ht="15.75" hidden="1" x14ac:dyDescent="0.25">
      <c r="B307" s="24"/>
      <c r="C307" s="24">
        <v>72.260000000000005</v>
      </c>
      <c r="D307" s="24">
        <v>17.5</v>
      </c>
      <c r="E307" s="24"/>
      <c r="F307" s="24"/>
      <c r="G307" s="24">
        <v>0.24</v>
      </c>
      <c r="H307" s="24">
        <f>ROUND((C307-D307)*G307*2,2)</f>
        <v>26.28</v>
      </c>
      <c r="I307" s="24"/>
      <c r="J307" s="24"/>
      <c r="K307" s="24"/>
      <c r="L307" s="71"/>
      <c r="M307" s="71"/>
    </row>
    <row r="308" spans="1:13" ht="16.5" hidden="1" thickBot="1" x14ac:dyDescent="0.3">
      <c r="B308" s="42"/>
      <c r="C308" s="42"/>
      <c r="D308" s="42"/>
      <c r="E308" s="42"/>
      <c r="F308" s="42"/>
      <c r="G308" s="42"/>
      <c r="H308" s="43">
        <f>H297+H299+H301+H303+H305+H307</f>
        <v>11269.170000000002</v>
      </c>
      <c r="I308" s="43"/>
      <c r="J308" s="43"/>
      <c r="K308" s="43"/>
      <c r="L308" s="71"/>
      <c r="M308" s="71"/>
    </row>
    <row r="309" spans="1:13" ht="15.75" customHeight="1" x14ac:dyDescent="0.25">
      <c r="A309" s="183"/>
      <c r="B309" s="183"/>
      <c r="C309" s="183"/>
      <c r="D309" s="183"/>
      <c r="E309" s="183"/>
      <c r="F309" s="183"/>
      <c r="G309" s="183"/>
      <c r="H309" s="183"/>
      <c r="I309" s="183"/>
      <c r="J309" s="183"/>
      <c r="K309" s="183"/>
      <c r="L309" s="71"/>
      <c r="M309" s="71"/>
    </row>
    <row r="310" spans="1:13" ht="15.75" x14ac:dyDescent="0.25">
      <c r="A310" s="108" t="s">
        <v>82</v>
      </c>
      <c r="B310" s="109"/>
      <c r="C310" s="109"/>
      <c r="D310" s="110"/>
      <c r="E310" s="110"/>
      <c r="F310" s="110"/>
      <c r="G310" s="109"/>
      <c r="H310" s="71"/>
      <c r="I310" s="71"/>
      <c r="J310" s="71"/>
      <c r="K310" s="71"/>
      <c r="L310" s="71"/>
      <c r="M310" s="71"/>
    </row>
    <row r="311" spans="1:13" ht="15.75" x14ac:dyDescent="0.25">
      <c r="B311" s="97" t="s">
        <v>8</v>
      </c>
      <c r="C311" s="97"/>
      <c r="D311" s="98"/>
      <c r="E311" s="98"/>
      <c r="F311" s="98"/>
      <c r="G311" s="97" t="s">
        <v>10</v>
      </c>
      <c r="H311" s="71"/>
      <c r="I311" s="71"/>
      <c r="J311" s="71"/>
      <c r="K311" s="71"/>
      <c r="L311" s="71"/>
      <c r="M311" s="71"/>
    </row>
    <row r="312" spans="1:13" ht="15.75" x14ac:dyDescent="0.25">
      <c r="B312" s="97" t="s">
        <v>9</v>
      </c>
      <c r="C312" s="97"/>
      <c r="D312" s="98"/>
      <c r="E312" s="98"/>
      <c r="F312" s="98"/>
      <c r="G312" s="97" t="s">
        <v>10</v>
      </c>
      <c r="H312" s="71"/>
      <c r="I312" s="71"/>
      <c r="J312" s="71"/>
      <c r="K312" s="71"/>
      <c r="L312" s="71"/>
      <c r="M312" s="71"/>
    </row>
    <row r="313" spans="1:13" ht="15.75" x14ac:dyDescent="0.25">
      <c r="B313" s="97"/>
      <c r="C313" s="97"/>
      <c r="D313" s="97" t="s">
        <v>11</v>
      </c>
      <c r="E313" s="97"/>
      <c r="F313" s="97"/>
      <c r="G313" s="97"/>
      <c r="H313" s="71"/>
      <c r="I313" s="71"/>
      <c r="J313" s="71"/>
      <c r="K313" s="71"/>
      <c r="L313" s="71"/>
      <c r="M313" s="71"/>
    </row>
    <row r="314" spans="1:13" ht="15.75" x14ac:dyDescent="0.25">
      <c r="A314" s="96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</row>
    <row r="315" spans="1:13" ht="15.75" x14ac:dyDescent="0.25">
      <c r="A315" s="96" t="s">
        <v>79</v>
      </c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</row>
    <row r="316" spans="1:13" ht="15.75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</row>
    <row r="317" spans="1:13" ht="15.75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</row>
    <row r="318" spans="1:13" ht="15.75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</row>
    <row r="319" spans="1:13" ht="15.75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</row>
    <row r="320" spans="1:13" ht="15.75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</row>
    <row r="321" spans="2:13" ht="15.75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</row>
    <row r="322" spans="2:13" ht="15.75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</row>
    <row r="323" spans="2:13" ht="15.75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</row>
    <row r="324" spans="2:13" ht="15.75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</row>
    <row r="325" spans="2:13" ht="15.75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</row>
    <row r="326" spans="2:13" ht="15.75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</row>
    <row r="327" spans="2:13" ht="15.75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</row>
    <row r="328" spans="2:13" ht="15.75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</row>
    <row r="329" spans="2:13" ht="15.75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</row>
    <row r="330" spans="2:13" ht="15.75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</row>
    <row r="331" spans="2:13" ht="15.75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</row>
    <row r="332" spans="2:13" ht="15.75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</row>
    <row r="333" spans="2:13" ht="15.75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</row>
    <row r="334" spans="2:13" ht="15.75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</row>
    <row r="335" spans="2:13" ht="15.75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</row>
    <row r="336" spans="2:13" ht="15.75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</row>
    <row r="337" spans="2:13" ht="15.75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</row>
  </sheetData>
  <mergeCells count="163">
    <mergeCell ref="D6:D8"/>
    <mergeCell ref="E6:E8"/>
    <mergeCell ref="F6:F8"/>
    <mergeCell ref="L6:N6"/>
    <mergeCell ref="H7:H8"/>
    <mergeCell ref="I7:I8"/>
    <mergeCell ref="J7:J8"/>
    <mergeCell ref="K7:K8"/>
    <mergeCell ref="F1:K2"/>
    <mergeCell ref="A3:K3"/>
    <mergeCell ref="A5:A8"/>
    <mergeCell ref="B5:B8"/>
    <mergeCell ref="C5:D5"/>
    <mergeCell ref="E5:F5"/>
    <mergeCell ref="G5:G8"/>
    <mergeCell ref="H5:I6"/>
    <mergeCell ref="J5:K6"/>
    <mergeCell ref="C6:C8"/>
    <mergeCell ref="B33:H33"/>
    <mergeCell ref="B34:H34"/>
    <mergeCell ref="M34:M46"/>
    <mergeCell ref="B36:H36"/>
    <mergeCell ref="B38:H38"/>
    <mergeCell ref="B40:H40"/>
    <mergeCell ref="B42:H42"/>
    <mergeCell ref="B44:H44"/>
    <mergeCell ref="B10:K10"/>
    <mergeCell ref="B15:K15"/>
    <mergeCell ref="B20:K20"/>
    <mergeCell ref="B24:H24"/>
    <mergeCell ref="B26:H26"/>
    <mergeCell ref="B30:H30"/>
    <mergeCell ref="B48:H48"/>
    <mergeCell ref="B49:H49"/>
    <mergeCell ref="M49:M67"/>
    <mergeCell ref="B51:H51"/>
    <mergeCell ref="B53:H53"/>
    <mergeCell ref="B55:H55"/>
    <mergeCell ref="B57:H57"/>
    <mergeCell ref="B59:H59"/>
    <mergeCell ref="B61:H61"/>
    <mergeCell ref="B63:H63"/>
    <mergeCell ref="B79:H79"/>
    <mergeCell ref="B80:H80"/>
    <mergeCell ref="B82:H82"/>
    <mergeCell ref="B84:H84"/>
    <mergeCell ref="B86:H86"/>
    <mergeCell ref="B88:H88"/>
    <mergeCell ref="B65:H65"/>
    <mergeCell ref="B69:H69"/>
    <mergeCell ref="B70:H70"/>
    <mergeCell ref="B72:H72"/>
    <mergeCell ref="B74:H74"/>
    <mergeCell ref="B78:H78"/>
    <mergeCell ref="B101:H101"/>
    <mergeCell ref="B102:H102"/>
    <mergeCell ref="B104:H104"/>
    <mergeCell ref="B106:H106"/>
    <mergeCell ref="B108:H108"/>
    <mergeCell ref="B109:H109"/>
    <mergeCell ref="B90:H90"/>
    <mergeCell ref="B92:H92"/>
    <mergeCell ref="B94:H94"/>
    <mergeCell ref="B96:H96"/>
    <mergeCell ref="B98:H98"/>
    <mergeCell ref="B100:H100"/>
    <mergeCell ref="B122:H122"/>
    <mergeCell ref="B124:H124"/>
    <mergeCell ref="B126:H126"/>
    <mergeCell ref="B127:H127"/>
    <mergeCell ref="B129:H129"/>
    <mergeCell ref="B131:H131"/>
    <mergeCell ref="B111:H111"/>
    <mergeCell ref="B112:H112"/>
    <mergeCell ref="B114:H114"/>
    <mergeCell ref="B116:H116"/>
    <mergeCell ref="B118:H118"/>
    <mergeCell ref="B120:H120"/>
    <mergeCell ref="B143:H143"/>
    <mergeCell ref="B147:H147"/>
    <mergeCell ref="B148:H148"/>
    <mergeCell ref="B149:H149"/>
    <mergeCell ref="B151:H151"/>
    <mergeCell ref="B153:H153"/>
    <mergeCell ref="B132:H132"/>
    <mergeCell ref="B134:H134"/>
    <mergeCell ref="B136:H136"/>
    <mergeCell ref="B137:H137"/>
    <mergeCell ref="B139:H139"/>
    <mergeCell ref="B141:H141"/>
    <mergeCell ref="B166:H166"/>
    <mergeCell ref="B170:M170"/>
    <mergeCell ref="B171:H171"/>
    <mergeCell ref="B172:H172"/>
    <mergeCell ref="B174:H174"/>
    <mergeCell ref="B176:H176"/>
    <mergeCell ref="B155:H155"/>
    <mergeCell ref="B157:H157"/>
    <mergeCell ref="B159:H159"/>
    <mergeCell ref="B161:H161"/>
    <mergeCell ref="B162:H162"/>
    <mergeCell ref="B164:H164"/>
    <mergeCell ref="B188:H188"/>
    <mergeCell ref="B192:M192"/>
    <mergeCell ref="B193:M193"/>
    <mergeCell ref="B196:M196"/>
    <mergeCell ref="B197:M197"/>
    <mergeCell ref="B199:H199"/>
    <mergeCell ref="B178:H178"/>
    <mergeCell ref="B180:H180"/>
    <mergeCell ref="B181:H181"/>
    <mergeCell ref="B183:H183"/>
    <mergeCell ref="B184:H184"/>
    <mergeCell ref="B186:H186"/>
    <mergeCell ref="B214:H214"/>
    <mergeCell ref="B216:H216"/>
    <mergeCell ref="B218:H218"/>
    <mergeCell ref="B220:H220"/>
    <mergeCell ref="B223:H223"/>
    <mergeCell ref="B224:H224"/>
    <mergeCell ref="B201:H201"/>
    <mergeCell ref="B203:H203"/>
    <mergeCell ref="B205:H205"/>
    <mergeCell ref="B207:H207"/>
    <mergeCell ref="B209:H209"/>
    <mergeCell ref="B213:H213"/>
    <mergeCell ref="B240:H240"/>
    <mergeCell ref="B244:H244"/>
    <mergeCell ref="B245:H245"/>
    <mergeCell ref="B247:H247"/>
    <mergeCell ref="B249:H249"/>
    <mergeCell ref="B250:H250"/>
    <mergeCell ref="B226:H226"/>
    <mergeCell ref="B228:H228"/>
    <mergeCell ref="B233:M233"/>
    <mergeCell ref="B234:H234"/>
    <mergeCell ref="B236:H236"/>
    <mergeCell ref="B238:H238"/>
    <mergeCell ref="B268:H268"/>
    <mergeCell ref="B272:H272"/>
    <mergeCell ref="B274:H274"/>
    <mergeCell ref="B276:H276"/>
    <mergeCell ref="B278:H278"/>
    <mergeCell ref="B280:H280"/>
    <mergeCell ref="B253:H253"/>
    <mergeCell ref="B255:H255"/>
    <mergeCell ref="B258:H258"/>
    <mergeCell ref="B260:H260"/>
    <mergeCell ref="B263:H263"/>
    <mergeCell ref="B266:H266"/>
    <mergeCell ref="A309:K309"/>
    <mergeCell ref="B296:H296"/>
    <mergeCell ref="B298:H298"/>
    <mergeCell ref="B300:H300"/>
    <mergeCell ref="B302:H302"/>
    <mergeCell ref="B304:H304"/>
    <mergeCell ref="B306:H306"/>
    <mergeCell ref="B283:H283"/>
    <mergeCell ref="B288:H288"/>
    <mergeCell ref="B289:H289"/>
    <mergeCell ref="B292:M292"/>
    <mergeCell ref="B293:M293"/>
    <mergeCell ref="B295:H295"/>
  </mergeCells>
  <pageMargins left="0.43307086614173229" right="0" top="0.78740157480314965" bottom="0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workbookViewId="0">
      <selection activeCell="E2" sqref="E2"/>
    </sheetView>
  </sheetViews>
  <sheetFormatPr defaultRowHeight="15" x14ac:dyDescent="0.25"/>
  <cols>
    <col min="1" max="1" width="9.140625" style="111"/>
    <col min="2" max="2" width="5.42578125" style="111" customWidth="1"/>
    <col min="3" max="3" width="13.140625" style="111" customWidth="1"/>
    <col min="4" max="4" width="12.5703125" style="111" customWidth="1"/>
    <col min="5" max="5" width="21.7109375" style="111" customWidth="1"/>
    <col min="6" max="7" width="5.28515625" style="111" customWidth="1"/>
    <col min="8" max="8" width="6.7109375" style="111" customWidth="1"/>
    <col min="9" max="9" width="6.42578125" style="111" customWidth="1"/>
    <col min="10" max="10" width="17.5703125" style="111" customWidth="1"/>
    <col min="11" max="16384" width="9.140625" style="111"/>
  </cols>
  <sheetData>
    <row r="1" spans="1:10" ht="70.5" customHeight="1" x14ac:dyDescent="0.25">
      <c r="E1" s="199" t="s">
        <v>105</v>
      </c>
      <c r="F1" s="200"/>
      <c r="G1" s="200"/>
      <c r="H1" s="200"/>
      <c r="I1" s="200"/>
      <c r="J1" s="200"/>
    </row>
    <row r="2" spans="1:10" ht="21" customHeight="1" x14ac:dyDescent="0.25">
      <c r="E2" s="112"/>
      <c r="F2" s="113"/>
      <c r="G2" s="113"/>
      <c r="H2" s="113"/>
      <c r="I2" s="113"/>
      <c r="J2" s="113"/>
    </row>
    <row r="3" spans="1:10" x14ac:dyDescent="0.25">
      <c r="A3" s="201" t="s">
        <v>91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x14ac:dyDescent="0.25">
      <c r="A4" s="202"/>
      <c r="B4" s="202"/>
      <c r="C4" s="202"/>
      <c r="D4" s="202"/>
      <c r="E4" s="202"/>
      <c r="F4" s="202"/>
      <c r="G4" s="202"/>
      <c r="H4" s="202"/>
      <c r="I4" s="202"/>
      <c r="J4" s="202"/>
    </row>
    <row r="5" spans="1:10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</row>
    <row r="6" spans="1:10" ht="37.5" customHeight="1" x14ac:dyDescent="0.25">
      <c r="A6" s="114"/>
      <c r="B6" s="203" t="s">
        <v>92</v>
      </c>
      <c r="C6" s="204" t="s">
        <v>93</v>
      </c>
      <c r="D6" s="206" t="s">
        <v>94</v>
      </c>
      <c r="E6" s="208" t="s">
        <v>95</v>
      </c>
      <c r="F6" s="210" t="s">
        <v>96</v>
      </c>
      <c r="G6" s="211"/>
      <c r="H6" s="211"/>
      <c r="I6" s="212"/>
      <c r="J6" s="208" t="s">
        <v>97</v>
      </c>
    </row>
    <row r="7" spans="1:10" ht="137.25" customHeight="1" x14ac:dyDescent="0.25">
      <c r="A7" s="114"/>
      <c r="B7" s="203"/>
      <c r="C7" s="205"/>
      <c r="D7" s="207"/>
      <c r="E7" s="209"/>
      <c r="F7" s="115" t="s">
        <v>98</v>
      </c>
      <c r="G7" s="115" t="s">
        <v>99</v>
      </c>
      <c r="H7" s="115" t="s">
        <v>100</v>
      </c>
      <c r="I7" s="115" t="s">
        <v>101</v>
      </c>
      <c r="J7" s="209"/>
    </row>
    <row r="8" spans="1:10" x14ac:dyDescent="0.25">
      <c r="A8" s="114"/>
      <c r="B8" s="116">
        <v>1</v>
      </c>
      <c r="C8" s="116">
        <v>2</v>
      </c>
      <c r="D8" s="116">
        <v>3</v>
      </c>
      <c r="E8" s="116">
        <v>4</v>
      </c>
      <c r="F8" s="116">
        <v>5</v>
      </c>
      <c r="G8" s="116">
        <v>6</v>
      </c>
      <c r="H8" s="116">
        <v>7</v>
      </c>
      <c r="I8" s="116">
        <v>8</v>
      </c>
      <c r="J8" s="116">
        <v>15</v>
      </c>
    </row>
    <row r="9" spans="1:10" ht="37.5" customHeight="1" x14ac:dyDescent="0.25">
      <c r="A9" s="114"/>
      <c r="B9" s="193" t="s">
        <v>102</v>
      </c>
      <c r="C9" s="194"/>
      <c r="D9" s="194"/>
      <c r="E9" s="194"/>
      <c r="F9" s="194"/>
      <c r="G9" s="194"/>
      <c r="H9" s="194"/>
      <c r="I9" s="194"/>
      <c r="J9" s="195"/>
    </row>
    <row r="10" spans="1:10" x14ac:dyDescent="0.25">
      <c r="A10" s="114"/>
      <c r="B10" s="117">
        <v>1</v>
      </c>
      <c r="C10" s="117"/>
      <c r="D10" s="117"/>
      <c r="E10" s="117"/>
      <c r="F10" s="117"/>
      <c r="G10" s="117"/>
      <c r="H10" s="117"/>
      <c r="I10" s="117"/>
      <c r="J10" s="117"/>
    </row>
    <row r="11" spans="1:10" x14ac:dyDescent="0.25">
      <c r="A11" s="114"/>
      <c r="B11" s="117">
        <v>2</v>
      </c>
      <c r="C11" s="117"/>
      <c r="D11" s="117"/>
      <c r="E11" s="117"/>
      <c r="F11" s="117"/>
      <c r="G11" s="117"/>
      <c r="H11" s="117"/>
      <c r="I11" s="117"/>
      <c r="J11" s="117"/>
    </row>
    <row r="12" spans="1:10" x14ac:dyDescent="0.25">
      <c r="A12" s="114"/>
      <c r="B12" s="117" t="s">
        <v>89</v>
      </c>
      <c r="C12" s="117"/>
      <c r="D12" s="117"/>
      <c r="E12" s="117"/>
      <c r="F12" s="117"/>
      <c r="G12" s="117"/>
      <c r="H12" s="117"/>
      <c r="I12" s="117"/>
      <c r="J12" s="117"/>
    </row>
    <row r="13" spans="1:10" x14ac:dyDescent="0.25">
      <c r="A13" s="114"/>
      <c r="B13" s="117"/>
      <c r="C13" s="117"/>
      <c r="D13" s="117"/>
      <c r="E13" s="117"/>
      <c r="F13" s="117"/>
      <c r="G13" s="117"/>
      <c r="H13" s="117"/>
      <c r="I13" s="117"/>
      <c r="J13" s="117"/>
    </row>
    <row r="14" spans="1:10" x14ac:dyDescent="0.25">
      <c r="A14" s="114"/>
      <c r="B14" s="117"/>
      <c r="C14" s="118" t="s">
        <v>90</v>
      </c>
      <c r="D14" s="117"/>
      <c r="E14" s="117"/>
      <c r="F14" s="117"/>
      <c r="G14" s="117"/>
      <c r="H14" s="117"/>
      <c r="I14" s="117"/>
      <c r="J14" s="117"/>
    </row>
    <row r="15" spans="1:10" ht="30" customHeight="1" x14ac:dyDescent="0.25">
      <c r="A15" s="114"/>
      <c r="B15" s="193" t="s">
        <v>103</v>
      </c>
      <c r="C15" s="194"/>
      <c r="D15" s="194"/>
      <c r="E15" s="194"/>
      <c r="F15" s="194"/>
      <c r="G15" s="194"/>
      <c r="H15" s="194"/>
      <c r="I15" s="194"/>
      <c r="J15" s="195"/>
    </row>
    <row r="16" spans="1:10" x14ac:dyDescent="0.25">
      <c r="A16" s="114"/>
      <c r="B16" s="117">
        <v>1</v>
      </c>
      <c r="C16" s="117"/>
      <c r="D16" s="117"/>
      <c r="E16" s="117"/>
      <c r="F16" s="117"/>
      <c r="G16" s="117"/>
      <c r="H16" s="117"/>
      <c r="I16" s="117"/>
      <c r="J16" s="117"/>
    </row>
    <row r="17" spans="1:10" x14ac:dyDescent="0.25">
      <c r="A17" s="114"/>
      <c r="B17" s="117">
        <v>2</v>
      </c>
      <c r="C17" s="117"/>
      <c r="D17" s="117"/>
      <c r="E17" s="117"/>
      <c r="F17" s="117"/>
      <c r="G17" s="117"/>
      <c r="H17" s="117"/>
      <c r="I17" s="117"/>
      <c r="J17" s="117"/>
    </row>
    <row r="18" spans="1:10" x14ac:dyDescent="0.25">
      <c r="A18" s="114"/>
      <c r="B18" s="117" t="s">
        <v>89</v>
      </c>
      <c r="C18" s="117"/>
      <c r="D18" s="117"/>
      <c r="E18" s="117"/>
      <c r="F18" s="117"/>
      <c r="G18" s="117"/>
      <c r="H18" s="117"/>
      <c r="I18" s="117"/>
      <c r="J18" s="117"/>
    </row>
    <row r="19" spans="1:10" x14ac:dyDescent="0.25">
      <c r="A19" s="114"/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x14ac:dyDescent="0.25">
      <c r="A20" s="114"/>
      <c r="B20" s="117"/>
      <c r="C20" s="118" t="s">
        <v>90</v>
      </c>
      <c r="D20" s="117"/>
      <c r="E20" s="117"/>
      <c r="F20" s="117"/>
      <c r="G20" s="117"/>
      <c r="H20" s="117"/>
      <c r="I20" s="117"/>
      <c r="J20" s="117"/>
    </row>
    <row r="21" spans="1:10" ht="34.5" customHeight="1" x14ac:dyDescent="0.25">
      <c r="A21" s="114"/>
      <c r="B21" s="193" t="s">
        <v>104</v>
      </c>
      <c r="C21" s="196"/>
      <c r="D21" s="196"/>
      <c r="E21" s="196"/>
      <c r="F21" s="196"/>
      <c r="G21" s="196"/>
      <c r="H21" s="196"/>
      <c r="I21" s="196"/>
      <c r="J21" s="197"/>
    </row>
    <row r="22" spans="1:10" x14ac:dyDescent="0.25">
      <c r="A22" s="114"/>
      <c r="B22" s="117">
        <v>1</v>
      </c>
      <c r="C22" s="117"/>
      <c r="D22" s="117"/>
      <c r="E22" s="117"/>
      <c r="F22" s="117"/>
      <c r="G22" s="117"/>
      <c r="H22" s="117"/>
      <c r="I22" s="117"/>
      <c r="J22" s="117"/>
    </row>
    <row r="23" spans="1:10" x14ac:dyDescent="0.25">
      <c r="A23" s="114"/>
      <c r="B23" s="117">
        <v>2</v>
      </c>
      <c r="C23" s="117"/>
      <c r="D23" s="117"/>
      <c r="E23" s="117"/>
      <c r="F23" s="117"/>
      <c r="G23" s="117"/>
      <c r="H23" s="117"/>
      <c r="I23" s="117"/>
      <c r="J23" s="117"/>
    </row>
    <row r="24" spans="1:10" x14ac:dyDescent="0.25">
      <c r="A24" s="114"/>
      <c r="B24" s="117" t="s">
        <v>89</v>
      </c>
      <c r="C24" s="117"/>
      <c r="D24" s="117"/>
      <c r="E24" s="117"/>
      <c r="F24" s="117"/>
      <c r="G24" s="117"/>
      <c r="H24" s="117"/>
      <c r="I24" s="117"/>
      <c r="J24" s="117"/>
    </row>
    <row r="25" spans="1:10" x14ac:dyDescent="0.25">
      <c r="A25" s="114"/>
      <c r="B25" s="117"/>
      <c r="C25" s="117"/>
      <c r="D25" s="117"/>
      <c r="E25" s="117"/>
      <c r="F25" s="117"/>
      <c r="G25" s="117"/>
      <c r="H25" s="117"/>
      <c r="I25" s="117"/>
      <c r="J25" s="117"/>
    </row>
    <row r="26" spans="1:10" x14ac:dyDescent="0.25">
      <c r="A26" s="114"/>
      <c r="B26" s="117"/>
      <c r="C26" s="118" t="s">
        <v>90</v>
      </c>
      <c r="D26" s="117"/>
      <c r="E26" s="117"/>
      <c r="F26" s="117"/>
      <c r="G26" s="117"/>
      <c r="H26" s="117"/>
      <c r="I26" s="117"/>
      <c r="J26" s="117"/>
    </row>
    <row r="27" spans="1:10" x14ac:dyDescent="0.25">
      <c r="A27" s="114"/>
      <c r="B27" s="117"/>
      <c r="C27" s="118" t="s">
        <v>42</v>
      </c>
      <c r="D27" s="117"/>
      <c r="E27" s="117"/>
      <c r="F27" s="117"/>
      <c r="G27" s="117"/>
      <c r="H27" s="117"/>
      <c r="I27" s="117"/>
      <c r="J27" s="117"/>
    </row>
    <row r="28" spans="1:10" x14ac:dyDescent="0.2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x14ac:dyDescent="0.2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x14ac:dyDescent="0.25">
      <c r="A30" s="114"/>
      <c r="B30" s="114"/>
      <c r="D30" s="114" t="s">
        <v>8</v>
      </c>
      <c r="E30" s="114"/>
      <c r="F30" s="119"/>
      <c r="G30" s="119"/>
      <c r="H30" s="119"/>
      <c r="I30" s="114" t="s">
        <v>10</v>
      </c>
      <c r="J30" s="114"/>
    </row>
    <row r="31" spans="1:10" x14ac:dyDescent="0.25">
      <c r="A31" s="114"/>
      <c r="B31" s="114"/>
      <c r="D31" s="114" t="s">
        <v>9</v>
      </c>
      <c r="E31" s="114"/>
      <c r="F31" s="119"/>
      <c r="G31" s="119"/>
      <c r="H31" s="119"/>
      <c r="I31" s="114" t="s">
        <v>10</v>
      </c>
      <c r="J31" s="114"/>
    </row>
    <row r="32" spans="1:10" x14ac:dyDescent="0.25">
      <c r="A32" s="114"/>
      <c r="B32" s="114"/>
      <c r="D32" s="114"/>
      <c r="E32" s="114"/>
      <c r="F32" s="114" t="s">
        <v>11</v>
      </c>
      <c r="G32" s="114"/>
      <c r="H32" s="114"/>
      <c r="I32" s="114"/>
      <c r="J32" s="114"/>
    </row>
    <row r="33" spans="1:10" x14ac:dyDescent="0.2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x14ac:dyDescent="0.2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x14ac:dyDescent="0.2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x14ac:dyDescent="0.2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x14ac:dyDescent="0.2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x14ac:dyDescent="0.2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x14ac:dyDescent="0.25">
      <c r="A39" s="198"/>
      <c r="B39" s="198"/>
      <c r="C39" s="198"/>
      <c r="D39" s="198"/>
      <c r="E39" s="114"/>
      <c r="F39" s="198"/>
      <c r="G39" s="198"/>
      <c r="H39" s="198"/>
      <c r="I39" s="198"/>
      <c r="J39" s="198"/>
    </row>
    <row r="40" spans="1:10" x14ac:dyDescent="0.2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</sheetData>
  <mergeCells count="13">
    <mergeCell ref="E1:J1"/>
    <mergeCell ref="A3:J4"/>
    <mergeCell ref="B6:B7"/>
    <mergeCell ref="C6:C7"/>
    <mergeCell ref="D6:D7"/>
    <mergeCell ref="E6:E7"/>
    <mergeCell ref="F6:I6"/>
    <mergeCell ref="J6:J7"/>
    <mergeCell ref="B9:J9"/>
    <mergeCell ref="B15:J15"/>
    <mergeCell ref="B21:J21"/>
    <mergeCell ref="A39:D39"/>
    <mergeCell ref="F39:J39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расчет суммы</vt:lpstr>
      <vt:lpstr>Расчет по ЖУ</vt:lpstr>
      <vt:lpstr>отчет</vt:lpstr>
      <vt:lpstr>отчет по расходам</vt:lpstr>
      <vt:lpstr>Прил 6 Реестр</vt:lpstr>
      <vt:lpstr>'отчет по расходам'!Заголовки_для_печати</vt:lpstr>
      <vt:lpstr>'Расчет по ЖУ'!Заголовки_для_печати</vt:lpstr>
      <vt:lpstr>'отчет по расходам'!Область_печати</vt:lpstr>
      <vt:lpstr>'Прил 6 Реестр'!Область_печати</vt:lpstr>
      <vt:lpstr>'Расчет по ЖУ'!Область_печати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2014-07-28T09:35:56Z</cp:lastPrinted>
  <dcterms:created xsi:type="dcterms:W3CDTF">2006-09-16T00:00:00Z</dcterms:created>
  <dcterms:modified xsi:type="dcterms:W3CDTF">2014-12-15T04:36:01Z</dcterms:modified>
</cp:coreProperties>
</file>